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16"/>
  <workbookPr codeName="ThisWorkbook" defaultThemeVersion="124226"/>
  <xr:revisionPtr revIDLastSave="0" documentId="11_4F27ADD7184AB969C2A08DEA290A2A6DEC0054BF" xr6:coauthVersionLast="47" xr6:coauthVersionMax="47" xr10:uidLastSave="{00000000-0000-0000-0000-000000000000}"/>
  <bookViews>
    <workbookView xWindow="28680" yWindow="-120" windowWidth="23256" windowHeight="13176" firstSheet="4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a Pol" sheetId="12" r:id="rId4"/>
    <sheet name="1 1b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1a Pol'!$1:$7</definedName>
    <definedName name="_xlnm.Print_Titles" localSheetId="4">'1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1a Pol'!$A$1:$Y$83</definedName>
    <definedName name="_xlnm.Print_Area" localSheetId="4">'1 1b Pol'!$A$1:$Y$84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3" l="1"/>
  <c r="I9" i="13"/>
  <c r="K9" i="13"/>
  <c r="O9" i="13"/>
  <c r="Q9" i="13"/>
  <c r="V9" i="13"/>
  <c r="G12" i="13"/>
  <c r="I12" i="13"/>
  <c r="K12" i="13"/>
  <c r="M12" i="13"/>
  <c r="O12" i="13"/>
  <c r="Q12" i="13"/>
  <c r="V12" i="13"/>
  <c r="G16" i="13"/>
  <c r="M16" i="13" s="1"/>
  <c r="I16" i="13"/>
  <c r="K16" i="13"/>
  <c r="O16" i="13"/>
  <c r="Q16" i="13"/>
  <c r="V16" i="13"/>
  <c r="G19" i="13"/>
  <c r="M19" i="13" s="1"/>
  <c r="I19" i="13"/>
  <c r="K19" i="13"/>
  <c r="O19" i="13"/>
  <c r="Q19" i="13"/>
  <c r="V19" i="13"/>
  <c r="G23" i="13"/>
  <c r="M23" i="13" s="1"/>
  <c r="I23" i="13"/>
  <c r="K23" i="13"/>
  <c r="O23" i="13"/>
  <c r="Q23" i="13"/>
  <c r="V23" i="13"/>
  <c r="G26" i="13"/>
  <c r="I26" i="13"/>
  <c r="K26" i="13"/>
  <c r="O26" i="13"/>
  <c r="Q26" i="13"/>
  <c r="V26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7" i="13"/>
  <c r="G36" i="13" s="1"/>
  <c r="I52" i="1" s="1"/>
  <c r="I37" i="13"/>
  <c r="I36" i="13" s="1"/>
  <c r="K37" i="13"/>
  <c r="K36" i="13" s="1"/>
  <c r="O37" i="13"/>
  <c r="O36" i="13" s="1"/>
  <c r="Q37" i="13"/>
  <c r="Q36" i="13" s="1"/>
  <c r="V37" i="13"/>
  <c r="V36" i="13" s="1"/>
  <c r="G39" i="13"/>
  <c r="M39" i="13" s="1"/>
  <c r="I39" i="13"/>
  <c r="K39" i="13"/>
  <c r="O39" i="13"/>
  <c r="Q39" i="13"/>
  <c r="V39" i="13"/>
  <c r="G43" i="13"/>
  <c r="M43" i="13" s="1"/>
  <c r="I43" i="13"/>
  <c r="K43" i="13"/>
  <c r="O43" i="13"/>
  <c r="Q43" i="13"/>
  <c r="V43" i="13"/>
  <c r="G45" i="13"/>
  <c r="I45" i="13"/>
  <c r="K45" i="13"/>
  <c r="O45" i="13"/>
  <c r="Q45" i="13"/>
  <c r="V45" i="13"/>
  <c r="G47" i="13"/>
  <c r="I47" i="13"/>
  <c r="K47" i="13"/>
  <c r="M47" i="13"/>
  <c r="O47" i="13"/>
  <c r="Q47" i="13"/>
  <c r="V47" i="13"/>
  <c r="G49" i="13"/>
  <c r="M49" i="13" s="1"/>
  <c r="I49" i="13"/>
  <c r="K49" i="13"/>
  <c r="O49" i="13"/>
  <c r="Q49" i="13"/>
  <c r="V49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8" i="13"/>
  <c r="M58" i="13" s="1"/>
  <c r="I58" i="13"/>
  <c r="K58" i="13"/>
  <c r="O58" i="13"/>
  <c r="Q58" i="13"/>
  <c r="V58" i="13"/>
  <c r="G59" i="13"/>
  <c r="I59" i="13"/>
  <c r="I44" i="13" s="1"/>
  <c r="K59" i="13"/>
  <c r="M59" i="13"/>
  <c r="O59" i="13"/>
  <c r="Q59" i="13"/>
  <c r="V59" i="13"/>
  <c r="G61" i="13"/>
  <c r="G60" i="13" s="1"/>
  <c r="I56" i="1" s="1"/>
  <c r="I61" i="13"/>
  <c r="I60" i="13" s="1"/>
  <c r="K61" i="13"/>
  <c r="K60" i="13" s="1"/>
  <c r="M61" i="13"/>
  <c r="M60" i="13" s="1"/>
  <c r="O61" i="13"/>
  <c r="O60" i="13" s="1"/>
  <c r="Q61" i="13"/>
  <c r="Q60" i="13" s="1"/>
  <c r="V61" i="13"/>
  <c r="V60" i="13" s="1"/>
  <c r="G66" i="13"/>
  <c r="M66" i="13" s="1"/>
  <c r="I66" i="13"/>
  <c r="K66" i="13"/>
  <c r="O66" i="13"/>
  <c r="Q66" i="13"/>
  <c r="V66" i="13"/>
  <c r="G67" i="13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AF74" i="13"/>
  <c r="G42" i="1" s="1"/>
  <c r="G9" i="12"/>
  <c r="I9" i="12"/>
  <c r="K9" i="12"/>
  <c r="O9" i="12"/>
  <c r="Q9" i="12"/>
  <c r="V9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6" i="12"/>
  <c r="G15" i="12" s="1"/>
  <c r="I16" i="12"/>
  <c r="I15" i="12" s="1"/>
  <c r="K16" i="12"/>
  <c r="K15" i="12" s="1"/>
  <c r="O16" i="12"/>
  <c r="O15" i="12" s="1"/>
  <c r="Q16" i="12"/>
  <c r="Q15" i="12" s="1"/>
  <c r="V16" i="12"/>
  <c r="V15" i="12" s="1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8" i="12"/>
  <c r="M38" i="12" s="1"/>
  <c r="I38" i="12"/>
  <c r="K38" i="12"/>
  <c r="O38" i="12"/>
  <c r="Q38" i="12"/>
  <c r="V38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7" i="12"/>
  <c r="I47" i="12"/>
  <c r="K47" i="12"/>
  <c r="O47" i="12"/>
  <c r="Q47" i="12"/>
  <c r="V47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G64" i="12" s="1"/>
  <c r="I71" i="12"/>
  <c r="K71" i="12"/>
  <c r="O71" i="12"/>
  <c r="Q71" i="12"/>
  <c r="V71" i="12"/>
  <c r="AF73" i="12"/>
  <c r="I20" i="1"/>
  <c r="I19" i="1"/>
  <c r="I18" i="1"/>
  <c r="G41" i="1" l="1"/>
  <c r="G40" i="1"/>
  <c r="G39" i="1"/>
  <c r="K64" i="12"/>
  <c r="I64" i="12"/>
  <c r="V64" i="12"/>
  <c r="Q64" i="12"/>
  <c r="O64" i="12"/>
  <c r="V46" i="12"/>
  <c r="Q46" i="12"/>
  <c r="O46" i="12"/>
  <c r="K46" i="12"/>
  <c r="I46" i="12"/>
  <c r="G46" i="12"/>
  <c r="I57" i="1" s="1"/>
  <c r="V28" i="12"/>
  <c r="Q28" i="12"/>
  <c r="O28" i="12"/>
  <c r="K28" i="12"/>
  <c r="I28" i="12"/>
  <c r="G28" i="12"/>
  <c r="I55" i="1" s="1"/>
  <c r="V19" i="12"/>
  <c r="Q19" i="12"/>
  <c r="O19" i="12"/>
  <c r="K19" i="12"/>
  <c r="I19" i="12"/>
  <c r="V8" i="12"/>
  <c r="Q8" i="12"/>
  <c r="O8" i="12"/>
  <c r="K8" i="12"/>
  <c r="I8" i="12"/>
  <c r="M9" i="12"/>
  <c r="M8" i="12" s="1"/>
  <c r="G8" i="12"/>
  <c r="O65" i="13"/>
  <c r="K65" i="13"/>
  <c r="I65" i="13"/>
  <c r="G65" i="13"/>
  <c r="I58" i="1" s="1"/>
  <c r="V65" i="13"/>
  <c r="Q65" i="13"/>
  <c r="V44" i="13"/>
  <c r="Q44" i="13"/>
  <c r="O44" i="13"/>
  <c r="K44" i="13"/>
  <c r="M45" i="13"/>
  <c r="G44" i="13"/>
  <c r="I54" i="1" s="1"/>
  <c r="V38" i="13"/>
  <c r="Q38" i="13"/>
  <c r="O38" i="13"/>
  <c r="K38" i="13"/>
  <c r="I38" i="13"/>
  <c r="M38" i="13"/>
  <c r="Q22" i="13"/>
  <c r="O22" i="13"/>
  <c r="K22" i="13"/>
  <c r="I22" i="13"/>
  <c r="G22" i="13"/>
  <c r="I51" i="1" s="1"/>
  <c r="V22" i="13"/>
  <c r="V8" i="13"/>
  <c r="Q8" i="13"/>
  <c r="O8" i="13"/>
  <c r="K8" i="13"/>
  <c r="I8" i="13"/>
  <c r="M9" i="13"/>
  <c r="M8" i="13" s="1"/>
  <c r="G8" i="13"/>
  <c r="G43" i="1"/>
  <c r="G25" i="1" s="1"/>
  <c r="A25" i="1" s="1"/>
  <c r="M44" i="13"/>
  <c r="M26" i="13"/>
  <c r="M22" i="13" s="1"/>
  <c r="AE74" i="13"/>
  <c r="F42" i="1" s="1"/>
  <c r="H42" i="1" s="1"/>
  <c r="I42" i="1" s="1"/>
  <c r="M37" i="13"/>
  <c r="M36" i="13" s="1"/>
  <c r="G38" i="13"/>
  <c r="M67" i="13"/>
  <c r="M65" i="13" s="1"/>
  <c r="M19" i="12"/>
  <c r="G19" i="12"/>
  <c r="I53" i="1" s="1"/>
  <c r="I17" i="1" s="1"/>
  <c r="M71" i="12"/>
  <c r="M64" i="12" s="1"/>
  <c r="M16" i="12"/>
  <c r="M15" i="12" s="1"/>
  <c r="AE73" i="12"/>
  <c r="M29" i="12"/>
  <c r="M28" i="12" s="1"/>
  <c r="M47" i="12"/>
  <c r="M46" i="12" s="1"/>
  <c r="J28" i="1"/>
  <c r="J26" i="1"/>
  <c r="G38" i="1"/>
  <c r="F38" i="1"/>
  <c r="J23" i="1"/>
  <c r="J24" i="1"/>
  <c r="J25" i="1"/>
  <c r="J27" i="1"/>
  <c r="E24" i="1"/>
  <c r="E26" i="1"/>
  <c r="F41" i="1" l="1"/>
  <c r="H41" i="1" s="1"/>
  <c r="I41" i="1" s="1"/>
  <c r="F40" i="1"/>
  <c r="H40" i="1" s="1"/>
  <c r="I40" i="1" s="1"/>
  <c r="F39" i="1"/>
  <c r="G74" i="13"/>
  <c r="I50" i="1"/>
  <c r="G73" i="12"/>
  <c r="G26" i="1"/>
  <c r="A26" i="1"/>
  <c r="I59" i="1" l="1"/>
  <c r="I16" i="1"/>
  <c r="I21" i="1" s="1"/>
  <c r="H39" i="1"/>
  <c r="F43" i="1"/>
  <c r="G23" i="1" l="1"/>
  <c r="A23" i="1" s="1"/>
  <c r="G28" i="1"/>
  <c r="H43" i="1"/>
  <c r="I39" i="1"/>
  <c r="I43" i="1" s="1"/>
  <c r="J55" i="1"/>
  <c r="J54" i="1"/>
  <c r="J53" i="1"/>
  <c r="J52" i="1"/>
  <c r="J51" i="1"/>
  <c r="J50" i="1"/>
  <c r="J58" i="1"/>
  <c r="J57" i="1"/>
  <c r="J56" i="1"/>
  <c r="A24" i="1"/>
  <c r="G24" i="1"/>
  <c r="A27" i="1" s="1"/>
  <c r="J59" i="1" l="1"/>
  <c r="J42" i="1"/>
  <c r="J39" i="1"/>
  <c r="J43" i="1" s="1"/>
  <c r="J40" i="1"/>
  <c r="J41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Kab01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Kab01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<sst xmlns="http://schemas.openxmlformats.org/spreadsheetml/2006/main" count="812" uniqueCount="268">
  <si>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</si>
  <si>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</si>
  <si>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</si>
  <si>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</si>
  <si>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</si>
  <si>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09/2024</t>
  </si>
  <si>
    <t>Máchova 7, Praha 2- Vinohrady</t>
  </si>
  <si>
    <t>Priorita č.1</t>
  </si>
  <si>
    <t>II.etapa výměny oken- výměna a repase oken - uliční fasáda</t>
  </si>
  <si>
    <t>Objednatel:</t>
  </si>
  <si>
    <t>IČO:</t>
  </si>
  <si>
    <t>DIČ:</t>
  </si>
  <si>
    <t>Projektant:</t>
  </si>
  <si>
    <t>Zhotovitel:</t>
  </si>
  <si>
    <t>Vypracoval:</t>
  </si>
  <si>
    <t>J.Kabátová</t>
  </si>
  <si>
    <t>490 30 981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</si>
  <si>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</si>
  <si>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</si>
  <si>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</si>
  <si>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</si>
  <si>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</si>
  <si>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</si>
  <si>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</si>
  <si>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</si>
  <si>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</si>
  <si>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</si>
  <si>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</si>
  <si>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</si>
  <si>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</si>
  <si>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</si>
  <si>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</si>
  <si>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</si>
  <si>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</si>
  <si>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</si>
  <si>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</si>
  <si>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</si>
  <si>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</si>
  <si>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</si>
  <si>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</si>
  <si>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</si>
  <si>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</si>
  <si>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</si>
  <si>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</si>
  <si>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</si>
  <si>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</si>
  <si>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</si>
  <si>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1</t>
  </si>
  <si>
    <t xml:space="preserve">Výměna oken </t>
  </si>
  <si>
    <t>1a</t>
  </si>
  <si>
    <t xml:space="preserve">Uliční fasáda 1-5.NP - repase oken </t>
  </si>
  <si>
    <t>1b</t>
  </si>
  <si>
    <t xml:space="preserve">Uliční fasáda 6.NP - výměna oken </t>
  </si>
  <si>
    <t>Celkem za stavbu</t>
  </si>
  <si>
    <t>Rekapitulace dílů</t>
  </si>
  <si>
    <t>Typ dílu</t>
  </si>
  <si>
    <t>61</t>
  </si>
  <si>
    <t>Úpravy povrchů vnitřní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</si>
  <si>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</si>
  <si>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</si>
  <si>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</si>
  <si>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</si>
  <si>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</si>
  <si>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</si>
  <si>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</si>
  <si>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</si>
  <si>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783</t>
  </si>
  <si>
    <t>Nátěry</t>
  </si>
  <si>
    <t>784</t>
  </si>
  <si>
    <t>Malby</t>
  </si>
  <si>
    <t>787</t>
  </si>
  <si>
    <t>Zasklívání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</si>
  <si>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</si>
  <si>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</si>
  <si>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</si>
  <si>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</si>
  <si>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</si>
  <si>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</si>
  <si>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</si>
  <si>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</si>
  <si>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</si>
  <si>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</si>
  <si>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</si>
  <si>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</si>
  <si>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</si>
  <si>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</si>
  <si>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</si>
  <si>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</si>
  <si>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</si>
  <si>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</si>
  <si>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</si>
  <si>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</si>
  <si>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</si>
  <si>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</si>
  <si>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</si>
  <si>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</si>
  <si>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</si>
  <si>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</si>
  <si>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</si>
  <si>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</si>
  <si>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</si>
  <si>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</si>
  <si>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</si>
  <si>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</si>
  <si>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</si>
  <si>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</si>
  <si>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</si>
  <si>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</si>
  <si>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</si>
  <si>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612409991</t>
  </si>
  <si>
    <t>Začištění omítek kolem oken,dveří apod. s použitím suché maltové směsi</t>
  </si>
  <si>
    <t>m</t>
  </si>
  <si>
    <t>RTS 24/ II</t>
  </si>
  <si>
    <t>RTS 24/ I</t>
  </si>
  <si>
    <t>Práce</t>
  </si>
  <si>
    <t>Běžná</t>
  </si>
  <si>
    <t>POL1_</t>
  </si>
  <si>
    <t>okno ozn.1 = U1 : (1,8+1,73+1,8)*34</t>
  </si>
  <si>
    <t>VV</t>
  </si>
  <si>
    <t>622473187</t>
  </si>
  <si>
    <t>Příplatek za okenní lištu (APU) - montáž včetně dodávky lišty</t>
  </si>
  <si>
    <t>okno ozn. 1 = U1 : (1,8+1,73+1,8)*34</t>
  </si>
  <si>
    <t>641960000R10</t>
  </si>
  <si>
    <t>Těsnění spár otvorových prvků paropropustná páska</t>
  </si>
  <si>
    <t>Vlastní</t>
  </si>
  <si>
    <t>Indiv</t>
  </si>
  <si>
    <t>okno ozn.1 = U1 : (1,8+1,73+1,8+1,73)*34</t>
  </si>
  <si>
    <t>764410850</t>
  </si>
  <si>
    <t>Demontáž oplechování parapetů,rš od 100 do 330 mm</t>
  </si>
  <si>
    <t xml:space="preserve">špaletové okno ozn, 1 = U1 = 34 ks : </t>
  </si>
  <si>
    <t>vnější parapet : 1,6*34</t>
  </si>
  <si>
    <t>764511650</t>
  </si>
  <si>
    <t>Oplechování parapetů TiZn RHEINZINK, rš. 330 mm</t>
  </si>
  <si>
    <t>vnější parapet rš 270 ozn. KU1 : 1,6*27</t>
  </si>
  <si>
    <t>vnější parapet rš 320 ozn. KU1A : 1,6*7</t>
  </si>
  <si>
    <t>764510495</t>
  </si>
  <si>
    <t>Montáž - naletování okapnice Ti Zn</t>
  </si>
  <si>
    <t>vnější křídla okna ozn. 1 = U1 : (0,375+0,5+0,375)*34</t>
  </si>
  <si>
    <t>553449339R.</t>
  </si>
  <si>
    <t>Okapnice - titanzinek 0,6 mm</t>
  </si>
  <si>
    <t>Specifikace</t>
  </si>
  <si>
    <t>POL3_</t>
  </si>
  <si>
    <t>42,5*1,1</t>
  </si>
  <si>
    <t>998764203</t>
  </si>
  <si>
    <t>Přesun hmot pro klempířské konstr., výšky do 24 m</t>
  </si>
  <si>
    <t>Přesun hmot</t>
  </si>
  <si>
    <t>POL7_</t>
  </si>
  <si>
    <t>783224900</t>
  </si>
  <si>
    <t>Údržba, nátěr syntetický kov. konstr.1x + 1x email</t>
  </si>
  <si>
    <t>m2</t>
  </si>
  <si>
    <t>okenní mříže v přízemí ozn. M1 = 6 ks : (1,73*1,8)*6</t>
  </si>
  <si>
    <t>783228990</t>
  </si>
  <si>
    <t>Údržba, příplatek za syntetický nátěr, pevné mříže</t>
  </si>
  <si>
    <t>okenní mříže v přízemí ozn. M1= 6 ks : (1,73*1,8)*6</t>
  </si>
  <si>
    <t>783601811</t>
  </si>
  <si>
    <t>Odstranění nátěrů truhlářských, oken oškrábáním</t>
  </si>
  <si>
    <t>vnitřní truhlík : (0,24*(1,8*2+1,73*2))*34</t>
  </si>
  <si>
    <t>rámy oken, sloupky - 4 strany : (4*((1,73*1,8)-((0,375*1,47*2)+(0,5*1,47))))*34</t>
  </si>
  <si>
    <t>vnitřní parapet : (1,6*0,25)*34</t>
  </si>
  <si>
    <t>783623920</t>
  </si>
  <si>
    <t>Údržba, nátěr synt. truhl.výr. 1x +1x email +1x tm</t>
  </si>
  <si>
    <t xml:space="preserve">špaletové okno ozn. 1 = U1 = 34 ks : </t>
  </si>
  <si>
    <t>783992910</t>
  </si>
  <si>
    <t>Údržba, přípl. za další vyvěš./zavěš. oken.křídel</t>
  </si>
  <si>
    <t>783201811R10</t>
  </si>
  <si>
    <t>Odstranění nátěrů z kovových konstrukcí oškrábáním</t>
  </si>
  <si>
    <t>okenní mříže v přízemí, ozn. M1 = 6 ks : (1,73*1,8)*6</t>
  </si>
  <si>
    <t>968061112</t>
  </si>
  <si>
    <t>Vyvěšení dřevěných a plastových okenních křídel pl. do 1,5 m2</t>
  </si>
  <si>
    <t>kus</t>
  </si>
  <si>
    <t xml:space="preserve">špaletové okno ozn,1 = U1 = 34 ks : </t>
  </si>
  <si>
    <t>1 okno = 6 křídel : 6*34</t>
  </si>
  <si>
    <t>787600801R10</t>
  </si>
  <si>
    <t>Demontáž + montáž skell o ploše do 0,5 m2</t>
  </si>
  <si>
    <t>ks</t>
  </si>
  <si>
    <t>1 okno = 4 křídla : 4*34</t>
  </si>
  <si>
    <t>787600802R10</t>
  </si>
  <si>
    <t>Demontáž + montáž skell o ploše do 1,0 m2</t>
  </si>
  <si>
    <t>1 okno = 2 křídla : 2*34</t>
  </si>
  <si>
    <t>968061112R10</t>
  </si>
  <si>
    <t>Zavěšení dřevěných a plastových okenních křídel pl. do 1,5 m2</t>
  </si>
  <si>
    <t>998787294R.</t>
  </si>
  <si>
    <t xml:space="preserve">Doprava do dílny a zpět - okenní křídla </t>
  </si>
  <si>
    <t>kpl</t>
  </si>
  <si>
    <t>63481552</t>
  </si>
  <si>
    <t>Dvojsklo izolační Float 4+4 plocha 1 m2</t>
  </si>
  <si>
    <t>SPCM</t>
  </si>
  <si>
    <t>1 okno = 6 křídel : ((0,375*1,47*4)+(0,5*1,47*2))*34</t>
  </si>
  <si>
    <t>998787203</t>
  </si>
  <si>
    <t>Přesun hmot pro zasklívání, výšky do 24 m</t>
  </si>
  <si>
    <t>979081121</t>
  </si>
  <si>
    <t>Příplatek k odvozu za každý další 1 km</t>
  </si>
  <si>
    <t>t</t>
  </si>
  <si>
    <t>2,39*(20-1)</t>
  </si>
  <si>
    <t>979011111</t>
  </si>
  <si>
    <t>Svislá doprava suti a vybour. hmot za 2.NP a 1.PP</t>
  </si>
  <si>
    <t>Přesun suti</t>
  </si>
  <si>
    <t>POL8_</t>
  </si>
  <si>
    <t>979086213</t>
  </si>
  <si>
    <t>Nakládání vybouraných hmot na dopravní prostředek</t>
  </si>
  <si>
    <t>979081111</t>
  </si>
  <si>
    <t>Odvoz suti a vybour. hmot na skládku do 1 km</t>
  </si>
  <si>
    <t>979990168</t>
  </si>
  <si>
    <t>Poplatek za uložení suti - sklo, skupina odpadu 1702020</t>
  </si>
  <si>
    <t>979093111</t>
  </si>
  <si>
    <t>Uložení suti na skládku bez zhutnění</t>
  </si>
  <si>
    <t>SUM</t>
  </si>
  <si>
    <t>Poznámky uchazeče k zadání</t>
  </si>
  <si>
    <t>POPUZIV</t>
  </si>
  <si>
    <t>END</t>
  </si>
  <si>
    <t>okno č. U1 : (1,36+1,21+1,36)+1,21*2</t>
  </si>
  <si>
    <t>okno č. U2 : (1,36+1,79+1,36+1,79)*3</t>
  </si>
  <si>
    <t>612451331</t>
  </si>
  <si>
    <t>Oprava cementových omítek stěn štukových do 30 %</t>
  </si>
  <si>
    <t xml:space="preserve">vnitřní ostění oken : </t>
  </si>
  <si>
    <t>okno č. U1 : ((1,36+1,21+1,36)*0,14)*2</t>
  </si>
  <si>
    <t>okno č. U2 : ((1,36+1,79+1,36)*0,14)*3</t>
  </si>
  <si>
    <t>okno č. U1 : (1,36+1,21+1,36)*2</t>
  </si>
  <si>
    <t>okno č. U2 : (1,36+1,79+1,36)*3</t>
  </si>
  <si>
    <t>okno č. U1 : (1,36+1,21+1,36+1,21)*2</t>
  </si>
  <si>
    <t>Okno č. U1 : 1,21*2</t>
  </si>
  <si>
    <t>okno č- U2 : 1,8*3</t>
  </si>
  <si>
    <t>okno č- U1 : (2*2)*2</t>
  </si>
  <si>
    <t>okno č- U2 : (3*2)*3</t>
  </si>
  <si>
    <t>968062355</t>
  </si>
  <si>
    <t>Vybourání dřevěných rámů oken dvojitých pl. 2 m2</t>
  </si>
  <si>
    <t>Okno č. U1 : (1,21*1,35)*2</t>
  </si>
  <si>
    <t>968062356</t>
  </si>
  <si>
    <t>Vybourání dřevěných rámů oken dvojitých pl. 4 m2</t>
  </si>
  <si>
    <t>okno č- U2 : (1,8*1,35)*3</t>
  </si>
  <si>
    <t>968095001</t>
  </si>
  <si>
    <t>Bourání parapetů dřevěných š. do 25 cm</t>
  </si>
  <si>
    <t>Okno č. U1 : 1,19*2</t>
  </si>
  <si>
    <t>okno č- U2 : 1,77*3</t>
  </si>
  <si>
    <t>999281151</t>
  </si>
  <si>
    <t>Přesun hmot pro opravy a údržbu do v. 25 m,nošením</t>
  </si>
  <si>
    <t>764511660</t>
  </si>
  <si>
    <t>Oplechování parapetů TiZn RHEINZINK, rš. 400 mm</t>
  </si>
  <si>
    <t xml:space="preserve">rš 385 mm : </t>
  </si>
  <si>
    <t>POL1_7</t>
  </si>
  <si>
    <t>766622234</t>
  </si>
  <si>
    <t>Okna komplet.otvíravá do rámů, 2kříd.do 2,10 m2</t>
  </si>
  <si>
    <t>Okno č. U1 : (1,21*1,36)*2</t>
  </si>
  <si>
    <t>766622244</t>
  </si>
  <si>
    <t>Okna komplet.otvíravá do rámů, 3kříd.do 2,50 m2</t>
  </si>
  <si>
    <t>okno č- U2 : (1,79*1,36)*3</t>
  </si>
  <si>
    <t>766694112</t>
  </si>
  <si>
    <t>Montáž parapetních desek š.do 30 cm,dl.do 160 cm</t>
  </si>
  <si>
    <t>766694113</t>
  </si>
  <si>
    <t>Montáž parapetních desek š.do 30 cm,dl.do 260 cm</t>
  </si>
  <si>
    <t>okno č- U2 : 1,79*3</t>
  </si>
  <si>
    <t>76699</t>
  </si>
  <si>
    <t>Příplatek za materiál</t>
  </si>
  <si>
    <t>998766203</t>
  </si>
  <si>
    <t>Přesun hmot pro truhlářské konstr., výšky do 24 m</t>
  </si>
  <si>
    <t>607800281</t>
  </si>
  <si>
    <t>Parapet interiér Topset Standard š. 200 mm dekor, s nosem v. 40 mm</t>
  </si>
  <si>
    <t>Okno č. U1 : 1,21*2*1,1</t>
  </si>
  <si>
    <t>611-U1</t>
  </si>
  <si>
    <t>Dřevěné okno 121/136 cm, izolační 3-sklo, dle specifikace</t>
  </si>
  <si>
    <t>611-U2</t>
  </si>
  <si>
    <t>Dřevěné okno 179/136 cm, izolační 3-sklo, dle specifikace</t>
  </si>
  <si>
    <t>784442001</t>
  </si>
  <si>
    <t>Malba disperzní interiér.HET Klasik,výška do 3,8 m 1barevná, 2x nátěr, 1x penetrace</t>
  </si>
  <si>
    <t>POL1_9</t>
  </si>
  <si>
    <t>0,7*(20-1)</t>
  </si>
  <si>
    <t>979990162</t>
  </si>
  <si>
    <t>Poplatek za uložení suti - dřevo+sklo, skupina odpadu 170904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</si>
</sst>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0" fontId="7" fillId="3" borderId="26" xfId="0" applyFont="1" applyFill="1" applyBorder="1" applyAlignment="1">
      <alignment vertical="center"/>
    </xf>
    <xf numFmtId="0" fontId="7" fillId="3" borderId="26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164" fontId="7" fillId="3" borderId="29" xfId="0" applyNumberFormat="1" applyFont="1" applyFill="1" applyBorder="1" applyAlignment="1">
      <alignment vertical="center"/>
    </xf>
    <xf numFmtId="164" fontId="0" fillId="0" borderId="0" xfId="0" applyNumberFormat="1"/>
    <xf numFmtId="4" fontId="7" fillId="3" borderId="29" xfId="0" applyNumberFormat="1" applyFont="1" applyFill="1" applyBorder="1" applyAlignment="1">
      <alignment horizontal="center" vertical="center"/>
    </xf>
    <xf numFmtId="4" fontId="7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5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5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0" fontId="16" fillId="0" borderId="31" xfId="0" applyFont="1" applyBorder="1" applyAlignment="1">
      <alignment vertical="top"/>
    </xf>
    <xf numFmtId="49" fontId="16" fillId="0" borderId="32" xfId="0" applyNumberFormat="1" applyFont="1" applyBorder="1" applyAlignment="1">
      <alignment vertical="top"/>
    </xf>
    <xf numFmtId="0" fontId="16" fillId="0" borderId="32" xfId="0" applyFont="1" applyBorder="1" applyAlignment="1">
      <alignment horizontal="center" vertical="top" shrinkToFit="1"/>
    </xf>
    <xf numFmtId="165" fontId="16" fillId="0" borderId="32" xfId="0" applyNumberFormat="1" applyFont="1" applyBorder="1" applyAlignment="1">
      <alignment vertical="top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2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6" fillId="0" borderId="34" xfId="0" applyFont="1" applyBorder="1" applyAlignment="1">
      <alignment vertical="top"/>
    </xf>
    <xf numFmtId="49" fontId="16" fillId="0" borderId="35" xfId="0" applyNumberFormat="1" applyFont="1" applyBorder="1" applyAlignment="1">
      <alignment vertical="top"/>
    </xf>
    <xf numFmtId="0" fontId="16" fillId="0" borderId="35" xfId="0" applyFont="1" applyBorder="1" applyAlignment="1">
      <alignment horizontal="center" vertical="top" shrinkToFit="1"/>
    </xf>
    <xf numFmtId="165" fontId="16" fillId="0" borderId="35" xfId="0" applyNumberFormat="1" applyFont="1" applyBorder="1" applyAlignment="1">
      <alignment vertical="top" shrinkToFit="1"/>
    </xf>
    <xf numFmtId="4" fontId="16" fillId="4" borderId="35" xfId="0" applyNumberFormat="1" applyFont="1" applyFill="1" applyBorder="1" applyAlignment="1" applyProtection="1">
      <alignment vertical="top" shrinkToFit="1"/>
      <protection locked="0"/>
    </xf>
    <xf numFmtId="4" fontId="16" fillId="0" borderId="35" xfId="0" applyNumberFormat="1" applyFont="1" applyBorder="1" applyAlignment="1">
      <alignment vertical="top" shrinkToFit="1"/>
    </xf>
    <xf numFmtId="4" fontId="16" fillId="0" borderId="36" xfId="0" applyNumberFormat="1" applyFont="1" applyBorder="1" applyAlignment="1">
      <alignment vertical="top" shrinkToFit="1"/>
    </xf>
    <xf numFmtId="49" fontId="8" fillId="3" borderId="16" xfId="0" applyNumberFormat="1" applyFont="1" applyFill="1" applyBorder="1" applyAlignment="1">
      <alignment horizontal="left" vertical="top" wrapText="1"/>
    </xf>
    <xf numFmtId="49" fontId="16" fillId="0" borderId="3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16" fillId="0" borderId="3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8" fillId="0" borderId="26" xfId="0" applyNumberFormat="1" applyFont="1" applyBorder="1" applyAlignment="1">
      <alignment vertical="center"/>
    </xf>
    <xf numFmtId="4" fontId="8" fillId="0" borderId="29" xfId="0" applyNumberFormat="1" applyFont="1" applyBorder="1" applyAlignment="1">
      <alignment vertical="center" wrapText="1" shrinkToFit="1"/>
    </xf>
    <xf numFmtId="4" fontId="8" fillId="0" borderId="29" xfId="0" applyNumberFormat="1" applyFont="1" applyBorder="1" applyAlignment="1">
      <alignment vertical="center" shrinkToFit="1"/>
    </xf>
    <xf numFmtId="3" fontId="8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5" fillId="5" borderId="26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0" fontId="0" fillId="3" borderId="29" xfId="0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8" fillId="3" borderId="26" xfId="0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horizontal="left" vertical="top" wrapText="1"/>
    </xf>
    <xf numFmtId="0" fontId="8" fillId="3" borderId="27" xfId="0" applyFont="1" applyFill="1" applyBorder="1" applyAlignment="1">
      <alignment horizontal="center" vertical="top"/>
    </xf>
    <xf numFmtId="0" fontId="8" fillId="3" borderId="27" xfId="0" applyFont="1" applyFill="1" applyBorder="1" applyAlignment="1">
      <alignment vertical="top"/>
    </xf>
    <xf numFmtId="4" fontId="8" fillId="3" borderId="28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27" xfId="0" applyNumberFormat="1" applyFont="1" applyBorder="1" applyAlignment="1">
      <alignment vertical="center" wrapText="1"/>
    </xf>
    <xf numFmtId="4" fontId="0" fillId="0" borderId="27" xfId="0" applyNumberFormat="1" applyBorder="1" applyAlignment="1">
      <alignment vertical="center" wrapText="1"/>
    </xf>
    <xf numFmtId="4" fontId="8" fillId="0" borderId="27" xfId="0" applyNumberFormat="1" applyFont="1" applyBorder="1" applyAlignment="1">
      <alignment vertical="center" wrapText="1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8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15"/>
  <sheetData>
    <row r="1" spans="1:7">
      <c r="A1" s="21" t="s">
        <v>0</v>
      </c>
    </row>
    <row r="2" spans="1:7" ht="57.75" customHeight="1">
      <c r="A2" s="192" t="s">
        <v>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SheetLayoutView="75" workbookViewId="0">
      <selection activeCell="E4" sqref="E4:J4"/>
    </sheetView>
  </sheetViews>
  <sheetFormatPr defaultColWidth="9" defaultRowHeight="13.1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2</v>
      </c>
      <c r="B1" s="227" t="s">
        <v>3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>
      <c r="A2" s="2"/>
      <c r="B2" s="66" t="s">
        <v>4</v>
      </c>
      <c r="C2" s="67"/>
      <c r="D2" s="68" t="s">
        <v>5</v>
      </c>
      <c r="E2" s="233" t="s">
        <v>6</v>
      </c>
      <c r="F2" s="234"/>
      <c r="G2" s="234"/>
      <c r="H2" s="234"/>
      <c r="I2" s="234"/>
      <c r="J2" s="235"/>
      <c r="O2" s="1"/>
    </row>
    <row r="3" spans="1:15" ht="27" hidden="1" customHeight="1">
      <c r="A3" s="2"/>
      <c r="B3" s="69"/>
      <c r="C3" s="67"/>
      <c r="D3" s="70"/>
      <c r="E3" s="236"/>
      <c r="F3" s="237"/>
      <c r="G3" s="237"/>
      <c r="H3" s="237"/>
      <c r="I3" s="237"/>
      <c r="J3" s="238"/>
    </row>
    <row r="4" spans="1:15" ht="23.25" customHeight="1">
      <c r="A4" s="2"/>
      <c r="B4" s="71"/>
      <c r="C4" s="72"/>
      <c r="D4" s="73" t="s">
        <v>7</v>
      </c>
      <c r="E4" s="217" t="s">
        <v>8</v>
      </c>
      <c r="F4" s="217"/>
      <c r="G4" s="217"/>
      <c r="H4" s="217"/>
      <c r="I4" s="217"/>
      <c r="J4" s="218"/>
    </row>
    <row r="5" spans="1:15" ht="24" customHeight="1">
      <c r="A5" s="2"/>
      <c r="B5" s="31" t="s">
        <v>9</v>
      </c>
      <c r="D5" s="221"/>
      <c r="E5" s="222"/>
      <c r="F5" s="222"/>
      <c r="G5" s="222"/>
      <c r="H5" s="18" t="s">
        <v>10</v>
      </c>
      <c r="I5" s="22"/>
      <c r="J5" s="8"/>
    </row>
    <row r="6" spans="1:15" ht="15.75" customHeight="1">
      <c r="A6" s="2"/>
      <c r="B6" s="28"/>
      <c r="C6" s="51"/>
      <c r="D6" s="223"/>
      <c r="E6" s="224"/>
      <c r="F6" s="224"/>
      <c r="G6" s="224"/>
      <c r="H6" s="18" t="s">
        <v>11</v>
      </c>
      <c r="I6" s="22"/>
      <c r="J6" s="8"/>
    </row>
    <row r="7" spans="1:15" ht="15.75" customHeight="1">
      <c r="A7" s="2"/>
      <c r="B7" s="29"/>
      <c r="C7" s="52"/>
      <c r="D7" s="49"/>
      <c r="E7" s="225"/>
      <c r="F7" s="226"/>
      <c r="G7" s="226"/>
      <c r="H7" s="24"/>
      <c r="I7" s="23"/>
      <c r="J7" s="33"/>
    </row>
    <row r="8" spans="1:15" ht="24" hidden="1" customHeight="1">
      <c r="A8" s="2"/>
      <c r="B8" s="31" t="s">
        <v>12</v>
      </c>
      <c r="D8" s="47"/>
      <c r="H8" s="18" t="s">
        <v>10</v>
      </c>
      <c r="I8" s="22"/>
      <c r="J8" s="8"/>
    </row>
    <row r="9" spans="1:15" ht="15.75" hidden="1" customHeight="1">
      <c r="A9" s="2"/>
      <c r="B9" s="2"/>
      <c r="D9" s="47"/>
      <c r="H9" s="18" t="s">
        <v>11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13</v>
      </c>
      <c r="D11" s="240"/>
      <c r="E11" s="240"/>
      <c r="F11" s="240"/>
      <c r="G11" s="240"/>
      <c r="H11" s="18" t="s">
        <v>10</v>
      </c>
      <c r="I11" s="75"/>
      <c r="J11" s="8"/>
    </row>
    <row r="12" spans="1:15" ht="15.75" customHeight="1">
      <c r="A12" s="2"/>
      <c r="B12" s="28"/>
      <c r="C12" s="51"/>
      <c r="D12" s="216"/>
      <c r="E12" s="216"/>
      <c r="F12" s="216"/>
      <c r="G12" s="216"/>
      <c r="H12" s="18" t="s">
        <v>11</v>
      </c>
      <c r="I12" s="75"/>
      <c r="J12" s="8"/>
    </row>
    <row r="13" spans="1:15" ht="15.75" customHeight="1">
      <c r="A13" s="2"/>
      <c r="B13" s="29"/>
      <c r="C13" s="52"/>
      <c r="D13" s="74"/>
      <c r="E13" s="219"/>
      <c r="F13" s="220"/>
      <c r="G13" s="220"/>
      <c r="H13" s="19"/>
      <c r="I13" s="23"/>
      <c r="J13" s="33"/>
    </row>
    <row r="14" spans="1:15" ht="24" customHeight="1">
      <c r="A14" s="2"/>
      <c r="B14" s="41" t="s">
        <v>14</v>
      </c>
      <c r="C14" s="54"/>
      <c r="D14" s="55" t="s">
        <v>15</v>
      </c>
      <c r="E14" s="56"/>
      <c r="F14" s="42"/>
      <c r="G14" s="42"/>
      <c r="H14" s="43" t="s">
        <v>10</v>
      </c>
      <c r="I14" s="42" t="s">
        <v>16</v>
      </c>
      <c r="J14" s="44"/>
    </row>
    <row r="15" spans="1:15" ht="32.25" customHeight="1">
      <c r="A15" s="2"/>
      <c r="B15" s="34" t="s">
        <v>17</v>
      </c>
      <c r="C15" s="57"/>
      <c r="D15" s="50"/>
      <c r="E15" s="239"/>
      <c r="F15" s="239"/>
      <c r="G15" s="241"/>
      <c r="H15" s="241"/>
      <c r="I15" s="241" t="s">
        <v>18</v>
      </c>
      <c r="J15" s="242"/>
    </row>
    <row r="16" spans="1:15" ht="23.25" customHeight="1">
      <c r="A16" s="105" t="s">
        <v>19</v>
      </c>
      <c r="B16" s="37" t="s">
        <v>19</v>
      </c>
      <c r="C16" s="146"/>
      <c r="D16" s="147"/>
      <c r="E16" s="205"/>
      <c r="F16" s="206"/>
      <c r="G16" s="205"/>
      <c r="H16" s="206"/>
      <c r="I16" s="205">
        <f>SUMIF(F50:F58,A16,I50:I58)+SUMIF(F50:F58,"PSU",I50:I58)</f>
        <v>0</v>
      </c>
      <c r="J16" s="207"/>
    </row>
    <row r="17" spans="1:10" ht="23.25" customHeight="1">
      <c r="A17" s="105" t="s">
        <v>20</v>
      </c>
      <c r="B17" s="37" t="s">
        <v>20</v>
      </c>
      <c r="C17" s="146"/>
      <c r="D17" s="147"/>
      <c r="E17" s="205"/>
      <c r="F17" s="206"/>
      <c r="G17" s="205"/>
      <c r="H17" s="206"/>
      <c r="I17" s="205">
        <f>SUMIF(F50:F58,A17,I50:I58)</f>
        <v>0</v>
      </c>
      <c r="J17" s="207"/>
    </row>
    <row r="18" spans="1:10" ht="23.25" customHeight="1">
      <c r="A18" s="105" t="s">
        <v>21</v>
      </c>
      <c r="B18" s="37" t="s">
        <v>21</v>
      </c>
      <c r="C18" s="146"/>
      <c r="D18" s="147"/>
      <c r="E18" s="205"/>
      <c r="F18" s="206"/>
      <c r="G18" s="205"/>
      <c r="H18" s="206"/>
      <c r="I18" s="205">
        <f>SUMIF(F50:F58,A18,I50:I58)</f>
        <v>0</v>
      </c>
      <c r="J18" s="207"/>
    </row>
    <row r="19" spans="1:10" ht="23.25" customHeight="1">
      <c r="A19" s="105" t="s">
        <v>22</v>
      </c>
      <c r="B19" s="37" t="s">
        <v>23</v>
      </c>
      <c r="C19" s="146"/>
      <c r="D19" s="147"/>
      <c r="E19" s="205"/>
      <c r="F19" s="206"/>
      <c r="G19" s="205"/>
      <c r="H19" s="206"/>
      <c r="I19" s="205">
        <f>SUMIF(F50:F58,A19,I50:I58)</f>
        <v>0</v>
      </c>
      <c r="J19" s="207"/>
    </row>
    <row r="20" spans="1:10" ht="23.25" customHeight="1">
      <c r="A20" s="105" t="s">
        <v>24</v>
      </c>
      <c r="B20" s="37" t="s">
        <v>25</v>
      </c>
      <c r="C20" s="146"/>
      <c r="D20" s="147"/>
      <c r="E20" s="205"/>
      <c r="F20" s="206"/>
      <c r="G20" s="205"/>
      <c r="H20" s="206"/>
      <c r="I20" s="205">
        <f>SUMIF(F50:F58,A20,I50:I58)</f>
        <v>0</v>
      </c>
      <c r="J20" s="207"/>
    </row>
    <row r="21" spans="1:10" ht="23.25" customHeight="1">
      <c r="A21" s="2"/>
      <c r="B21" s="46" t="s">
        <v>18</v>
      </c>
      <c r="C21" s="148"/>
      <c r="D21" s="149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>
      <c r="A22" s="2"/>
      <c r="B22" s="40" t="s">
        <v>26</v>
      </c>
      <c r="C22" s="146"/>
      <c r="D22" s="147"/>
      <c r="E22" s="150"/>
      <c r="F22" s="151"/>
      <c r="G22" s="152"/>
      <c r="H22" s="152"/>
      <c r="I22" s="152"/>
      <c r="J22" s="38"/>
    </row>
    <row r="23" spans="1:10" ht="23.25" customHeight="1">
      <c r="A23" s="2">
        <f>ZakladDPHSni*SazbaDPH1/100</f>
        <v>0</v>
      </c>
      <c r="B23" s="37" t="s">
        <v>27</v>
      </c>
      <c r="C23" s="146"/>
      <c r="D23" s="147"/>
      <c r="E23" s="153">
        <v>12</v>
      </c>
      <c r="F23" s="151" t="s">
        <v>28</v>
      </c>
      <c r="G23" s="203">
        <f>ZakladDPHSniVypocet</f>
        <v>0</v>
      </c>
      <c r="H23" s="204"/>
      <c r="I23" s="204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29</v>
      </c>
      <c r="C24" s="146"/>
      <c r="D24" s="147"/>
      <c r="E24" s="153">
        <f>SazbaDPH1</f>
        <v>12</v>
      </c>
      <c r="F24" s="151" t="s">
        <v>28</v>
      </c>
      <c r="G24" s="201">
        <f>A23</f>
        <v>0</v>
      </c>
      <c r="H24" s="202"/>
      <c r="I24" s="202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30</v>
      </c>
      <c r="C25" s="146"/>
      <c r="D25" s="147"/>
      <c r="E25" s="153">
        <v>21</v>
      </c>
      <c r="F25" s="151" t="s">
        <v>28</v>
      </c>
      <c r="G25" s="203">
        <f>ZakladDPHZaklVypocet</f>
        <v>0</v>
      </c>
      <c r="H25" s="204"/>
      <c r="I25" s="204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31</v>
      </c>
      <c r="C26" s="58"/>
      <c r="D26" s="50"/>
      <c r="E26" s="59">
        <f>SazbaDPH2</f>
        <v>21</v>
      </c>
      <c r="F26" s="30" t="s">
        <v>28</v>
      </c>
      <c r="G26" s="230">
        <f>A25</f>
        <v>0</v>
      </c>
      <c r="H26" s="231"/>
      <c r="I26" s="231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32</v>
      </c>
      <c r="C27" s="60"/>
      <c r="D27" s="61"/>
      <c r="E27" s="60"/>
      <c r="F27" s="16"/>
      <c r="G27" s="232">
        <f>CenaCelkem-(ZakladDPHSni+DPHSni+ZakladDPHZakl+DPHZakl)</f>
        <v>0</v>
      </c>
      <c r="H27" s="232"/>
      <c r="I27" s="232"/>
      <c r="J27" s="39" t="str">
        <f t="shared" si="0"/>
        <v>CZK</v>
      </c>
    </row>
    <row r="28" spans="1:10" ht="27.75" hidden="1" customHeight="1" thickBot="1">
      <c r="A28" s="2"/>
      <c r="B28" s="85" t="s">
        <v>33</v>
      </c>
      <c r="C28" s="86"/>
      <c r="D28" s="86"/>
      <c r="E28" s="87"/>
      <c r="F28" s="88"/>
      <c r="G28" s="211">
        <f>ZakladDPHSniVypocet+ZakladDPHZaklVypocet</f>
        <v>0</v>
      </c>
      <c r="H28" s="211"/>
      <c r="I28" s="211"/>
      <c r="J28" s="89" t="str">
        <f t="shared" si="0"/>
        <v>CZK</v>
      </c>
    </row>
    <row r="29" spans="1:10" ht="27.75" customHeight="1" thickBot="1">
      <c r="A29" s="2">
        <f>(A27-INT(A27))*100</f>
        <v>0</v>
      </c>
      <c r="B29" s="85" t="s">
        <v>34</v>
      </c>
      <c r="C29" s="90"/>
      <c r="D29" s="90"/>
      <c r="E29" s="90"/>
      <c r="F29" s="91"/>
      <c r="G29" s="210">
        <f>A27</f>
        <v>0</v>
      </c>
      <c r="H29" s="210"/>
      <c r="I29" s="210"/>
      <c r="J29" s="92" t="s">
        <v>35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36</v>
      </c>
      <c r="D32" s="63"/>
      <c r="E32" s="63"/>
      <c r="F32" s="15" t="s">
        <v>37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4"/>
      <c r="D34" s="212"/>
      <c r="E34" s="213"/>
      <c r="G34" s="214"/>
      <c r="H34" s="215"/>
      <c r="I34" s="215"/>
      <c r="J34" s="25"/>
    </row>
    <row r="35" spans="1:10" ht="12.75" customHeight="1">
      <c r="A35" s="2"/>
      <c r="B35" s="2"/>
      <c r="D35" s="200" t="s">
        <v>38</v>
      </c>
      <c r="E35" s="200"/>
      <c r="H35" s="10" t="s">
        <v>39</v>
      </c>
      <c r="J35" s="9"/>
    </row>
    <row r="36" spans="1:10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customHeight="1">
      <c r="B37" s="78" t="s">
        <v>40</v>
      </c>
      <c r="C37" s="79"/>
      <c r="D37" s="79"/>
      <c r="E37" s="79"/>
      <c r="F37" s="80"/>
      <c r="G37" s="80"/>
      <c r="H37" s="80"/>
      <c r="I37" s="80"/>
      <c r="J37" s="81"/>
    </row>
    <row r="38" spans="1:10" ht="25.5" customHeight="1">
      <c r="A38" s="77" t="s">
        <v>41</v>
      </c>
      <c r="B38" s="154" t="s">
        <v>42</v>
      </c>
      <c r="C38" s="155" t="s">
        <v>43</v>
      </c>
      <c r="D38" s="155"/>
      <c r="E38" s="155"/>
      <c r="F38" s="156" t="str">
        <f>B23</f>
        <v>Základ pro sníženou DPH</v>
      </c>
      <c r="G38" s="156" t="str">
        <f>B25</f>
        <v>Základ pro základní DPH</v>
      </c>
      <c r="H38" s="157" t="s">
        <v>44</v>
      </c>
      <c r="I38" s="157" t="s">
        <v>45</v>
      </c>
      <c r="J38" s="158" t="s">
        <v>28</v>
      </c>
    </row>
    <row r="39" spans="1:10" ht="25.5" hidden="1" customHeight="1">
      <c r="A39" s="77">
        <v>1</v>
      </c>
      <c r="B39" s="159" t="s">
        <v>46</v>
      </c>
      <c r="C39" s="195"/>
      <c r="D39" s="195"/>
      <c r="E39" s="195"/>
      <c r="F39" s="160">
        <f>'1 1a Pol'!AE73+'1 1b Pol'!AE74</f>
        <v>0</v>
      </c>
      <c r="G39" s="161">
        <f>'1 1a Pol'!AF73+'1 1b Pol'!AF74</f>
        <v>0</v>
      </c>
      <c r="H39" s="162">
        <f>(F39*SazbaDPH1/100)+(G39*SazbaDPH2/100)</f>
        <v>0</v>
      </c>
      <c r="I39" s="162">
        <f>F39+G39+H39</f>
        <v>0</v>
      </c>
      <c r="J39" s="163" t="str">
        <f>IF(CenaCelkemVypocet=0,"",I39/CenaCelkemVypocet*100)</f>
        <v/>
      </c>
    </row>
    <row r="40" spans="1:10" ht="25.5" customHeight="1">
      <c r="A40" s="77">
        <v>2</v>
      </c>
      <c r="B40" s="164" t="s">
        <v>47</v>
      </c>
      <c r="C40" s="196" t="s">
        <v>48</v>
      </c>
      <c r="D40" s="196"/>
      <c r="E40" s="196"/>
      <c r="F40" s="165">
        <f>'1 1a Pol'!AE73+'1 1b Pol'!AE74</f>
        <v>0</v>
      </c>
      <c r="G40" s="166">
        <f>'1 1a Pol'!AF73+'1 1b Pol'!AF74</f>
        <v>0</v>
      </c>
      <c r="H40" s="166">
        <f>(F40*SazbaDPH1/100)+(G40*SazbaDPH2/100)</f>
        <v>0</v>
      </c>
      <c r="I40" s="166">
        <f>F40+G40+H40</f>
        <v>0</v>
      </c>
      <c r="J40" s="167" t="str">
        <f>IF(CenaCelkemVypocet=0,"",I40/CenaCelkemVypocet*100)</f>
        <v/>
      </c>
    </row>
    <row r="41" spans="1:10" ht="25.5" customHeight="1">
      <c r="A41" s="77">
        <v>3</v>
      </c>
      <c r="B41" s="168" t="s">
        <v>49</v>
      </c>
      <c r="C41" s="195" t="s">
        <v>50</v>
      </c>
      <c r="D41" s="195"/>
      <c r="E41" s="195"/>
      <c r="F41" s="169">
        <f>'1 1a Pol'!AE73</f>
        <v>0</v>
      </c>
      <c r="G41" s="162">
        <f>'1 1a Pol'!AF73</f>
        <v>0</v>
      </c>
      <c r="H41" s="162">
        <f>(F41*SazbaDPH1/100)+(G41*SazbaDPH2/100)</f>
        <v>0</v>
      </c>
      <c r="I41" s="162">
        <f>F41+G41+H41</f>
        <v>0</v>
      </c>
      <c r="J41" s="163" t="str">
        <f>IF(CenaCelkemVypocet=0,"",I41/CenaCelkemVypocet*100)</f>
        <v/>
      </c>
    </row>
    <row r="42" spans="1:10" ht="25.5" customHeight="1">
      <c r="A42" s="77">
        <v>3</v>
      </c>
      <c r="B42" s="168" t="s">
        <v>51</v>
      </c>
      <c r="C42" s="195" t="s">
        <v>52</v>
      </c>
      <c r="D42" s="195"/>
      <c r="E42" s="195"/>
      <c r="F42" s="169">
        <f>'1 1b Pol'!AE74</f>
        <v>0</v>
      </c>
      <c r="G42" s="162">
        <f>'1 1b Pol'!AF74</f>
        <v>0</v>
      </c>
      <c r="H42" s="162">
        <f>(F42*SazbaDPH1/100)+(G42*SazbaDPH2/100)</f>
        <v>0</v>
      </c>
      <c r="I42" s="162">
        <f>F42+G42+H42</f>
        <v>0</v>
      </c>
      <c r="J42" s="163" t="str">
        <f>IF(CenaCelkemVypocet=0,"",I42/CenaCelkemVypocet*100)</f>
        <v/>
      </c>
    </row>
    <row r="43" spans="1:10" ht="25.5" customHeight="1">
      <c r="A43" s="77"/>
      <c r="B43" s="197" t="s">
        <v>53</v>
      </c>
      <c r="C43" s="198"/>
      <c r="D43" s="198"/>
      <c r="E43" s="199"/>
      <c r="F43" s="82">
        <f>SUMIF(A39:A42,"=1",F39:F42)</f>
        <v>0</v>
      </c>
      <c r="G43" s="83">
        <f>SUMIF(A39:A42,"=1",G39:G42)</f>
        <v>0</v>
      </c>
      <c r="H43" s="83">
        <f>SUMIF(A39:A42,"=1",H39:H42)</f>
        <v>0</v>
      </c>
      <c r="I43" s="83">
        <f>SUMIF(A39:A42,"=1",I39:I42)</f>
        <v>0</v>
      </c>
      <c r="J43" s="84">
        <f>SUMIF(A39:A42,"=1",J39:J42)</f>
        <v>0</v>
      </c>
    </row>
    <row r="47" spans="1:10" ht="15.6">
      <c r="B47" s="93" t="s">
        <v>54</v>
      </c>
    </row>
    <row r="49" spans="1:10" ht="25.5" customHeight="1">
      <c r="A49" s="95"/>
      <c r="B49" s="170" t="s">
        <v>42</v>
      </c>
      <c r="C49" s="170" t="s">
        <v>43</v>
      </c>
      <c r="D49" s="171"/>
      <c r="E49" s="171"/>
      <c r="F49" s="172" t="s">
        <v>55</v>
      </c>
      <c r="G49" s="172"/>
      <c r="H49" s="172"/>
      <c r="I49" s="172" t="s">
        <v>18</v>
      </c>
      <c r="J49" s="172" t="s">
        <v>28</v>
      </c>
    </row>
    <row r="50" spans="1:10" ht="36.75" customHeight="1">
      <c r="A50" s="96"/>
      <c r="B50" s="173" t="s">
        <v>56</v>
      </c>
      <c r="C50" s="193" t="s">
        <v>57</v>
      </c>
      <c r="D50" s="194"/>
      <c r="E50" s="194"/>
      <c r="F50" s="174" t="s">
        <v>19</v>
      </c>
      <c r="G50" s="175"/>
      <c r="H50" s="175"/>
      <c r="I50" s="175">
        <f>'1 1a Pol'!G8+'1 1b Pol'!G8</f>
        <v>0</v>
      </c>
      <c r="J50" s="176" t="str">
        <f>IF(I59=0,"",I50/I59*100)</f>
        <v/>
      </c>
    </row>
    <row r="51" spans="1:10" ht="36.75" customHeight="1">
      <c r="A51" s="96"/>
      <c r="B51" s="173" t="s">
        <v>58</v>
      </c>
      <c r="C51" s="193" t="s">
        <v>59</v>
      </c>
      <c r="D51" s="194"/>
      <c r="E51" s="194"/>
      <c r="F51" s="174" t="s">
        <v>19</v>
      </c>
      <c r="G51" s="175"/>
      <c r="H51" s="175"/>
      <c r="I51" s="175">
        <f>'1 1a Pol'!G15+'1 1b Pol'!G22</f>
        <v>0</v>
      </c>
      <c r="J51" s="176" t="str">
        <f>IF(I59=0,"",I51/I59*100)</f>
        <v/>
      </c>
    </row>
    <row r="52" spans="1:10" ht="36.75" customHeight="1">
      <c r="A52" s="96"/>
      <c r="B52" s="173" t="s">
        <v>60</v>
      </c>
      <c r="C52" s="193" t="s">
        <v>61</v>
      </c>
      <c r="D52" s="194"/>
      <c r="E52" s="194"/>
      <c r="F52" s="174" t="s">
        <v>19</v>
      </c>
      <c r="G52" s="175"/>
      <c r="H52" s="175"/>
      <c r="I52" s="175">
        <f>'1 1b Pol'!G36</f>
        <v>0</v>
      </c>
      <c r="J52" s="176" t="str">
        <f>IF(I59=0,"",I52/I59*100)</f>
        <v/>
      </c>
    </row>
    <row r="53" spans="1:10" ht="36.75" customHeight="1">
      <c r="A53" s="96"/>
      <c r="B53" s="173" t="s">
        <v>62</v>
      </c>
      <c r="C53" s="193" t="s">
        <v>63</v>
      </c>
      <c r="D53" s="194"/>
      <c r="E53" s="194"/>
      <c r="F53" s="174" t="s">
        <v>20</v>
      </c>
      <c r="G53" s="175"/>
      <c r="H53" s="175"/>
      <c r="I53" s="175">
        <f>'1 1a Pol'!G19+'1 1b Pol'!G38</f>
        <v>0</v>
      </c>
      <c r="J53" s="176" t="str">
        <f>IF(I59=0,"",I53/I59*100)</f>
        <v/>
      </c>
    </row>
    <row r="54" spans="1:10" ht="36.75" customHeight="1">
      <c r="A54" s="96"/>
      <c r="B54" s="173" t="s">
        <v>64</v>
      </c>
      <c r="C54" s="193" t="s">
        <v>65</v>
      </c>
      <c r="D54" s="194"/>
      <c r="E54" s="194"/>
      <c r="F54" s="174" t="s">
        <v>20</v>
      </c>
      <c r="G54" s="175"/>
      <c r="H54" s="175"/>
      <c r="I54" s="175">
        <f>'1 1b Pol'!G44</f>
        <v>0</v>
      </c>
      <c r="J54" s="176" t="str">
        <f>IF(I59=0,"",I54/I59*100)</f>
        <v/>
      </c>
    </row>
    <row r="55" spans="1:10" ht="36.75" customHeight="1">
      <c r="A55" s="96"/>
      <c r="B55" s="173" t="s">
        <v>66</v>
      </c>
      <c r="C55" s="193" t="s">
        <v>67</v>
      </c>
      <c r="D55" s="194"/>
      <c r="E55" s="194"/>
      <c r="F55" s="174" t="s">
        <v>20</v>
      </c>
      <c r="G55" s="175"/>
      <c r="H55" s="175"/>
      <c r="I55" s="175">
        <f>'1 1a Pol'!G28</f>
        <v>0</v>
      </c>
      <c r="J55" s="176" t="str">
        <f>IF(I59=0,"",I55/I59*100)</f>
        <v/>
      </c>
    </row>
    <row r="56" spans="1:10" ht="36.75" customHeight="1">
      <c r="A56" s="96"/>
      <c r="B56" s="173" t="s">
        <v>68</v>
      </c>
      <c r="C56" s="193" t="s">
        <v>69</v>
      </c>
      <c r="D56" s="194"/>
      <c r="E56" s="194"/>
      <c r="F56" s="174" t="s">
        <v>20</v>
      </c>
      <c r="G56" s="175"/>
      <c r="H56" s="175"/>
      <c r="I56" s="175">
        <f>'1 1b Pol'!G60</f>
        <v>0</v>
      </c>
      <c r="J56" s="176" t="str">
        <f>IF(I59=0,"",I56/I59*100)</f>
        <v/>
      </c>
    </row>
    <row r="57" spans="1:10" ht="36.75" customHeight="1">
      <c r="A57" s="96"/>
      <c r="B57" s="173" t="s">
        <v>70</v>
      </c>
      <c r="C57" s="193" t="s">
        <v>71</v>
      </c>
      <c r="D57" s="194"/>
      <c r="E57" s="194"/>
      <c r="F57" s="174" t="s">
        <v>20</v>
      </c>
      <c r="G57" s="175"/>
      <c r="H57" s="175"/>
      <c r="I57" s="175">
        <f>'1 1a Pol'!G46</f>
        <v>0</v>
      </c>
      <c r="J57" s="176" t="str">
        <f>IF(I59=0,"",I57/I59*100)</f>
        <v/>
      </c>
    </row>
    <row r="58" spans="1:10" ht="36.75" customHeight="1">
      <c r="A58" s="96"/>
      <c r="B58" s="173" t="s">
        <v>72</v>
      </c>
      <c r="C58" s="193" t="s">
        <v>73</v>
      </c>
      <c r="D58" s="194"/>
      <c r="E58" s="194"/>
      <c r="F58" s="174" t="s">
        <v>74</v>
      </c>
      <c r="G58" s="175"/>
      <c r="H58" s="175"/>
      <c r="I58" s="175">
        <f>'1 1a Pol'!G64+'1 1b Pol'!G65</f>
        <v>0</v>
      </c>
      <c r="J58" s="176" t="str">
        <f>IF(I59=0,"",I58/I59*100)</f>
        <v/>
      </c>
    </row>
    <row r="59" spans="1:10" ht="25.5" customHeight="1">
      <c r="A59" s="97"/>
      <c r="B59" s="98" t="s">
        <v>45</v>
      </c>
      <c r="C59" s="99"/>
      <c r="D59" s="100"/>
      <c r="E59" s="100"/>
      <c r="F59" s="103"/>
      <c r="G59" s="104"/>
      <c r="H59" s="104"/>
      <c r="I59" s="104">
        <f>SUM(I50:I58)</f>
        <v>0</v>
      </c>
      <c r="J59" s="101">
        <f>SUM(J50:J58)</f>
        <v>0</v>
      </c>
    </row>
    <row r="60" spans="1:10">
      <c r="F60" s="76"/>
      <c r="G60" s="76"/>
      <c r="H60" s="76"/>
      <c r="I60" s="76"/>
      <c r="J60" s="102"/>
    </row>
    <row r="61" spans="1:10">
      <c r="F61" s="76"/>
      <c r="G61" s="76"/>
      <c r="H61" s="76"/>
      <c r="I61" s="76"/>
      <c r="J61" s="102"/>
    </row>
    <row r="62" spans="1:10">
      <c r="F62" s="76"/>
      <c r="G62" s="76"/>
      <c r="H62" s="76"/>
      <c r="I62" s="76"/>
      <c r="J62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3.1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6">
      <c r="A1" s="244" t="s">
        <v>75</v>
      </c>
      <c r="B1" s="244"/>
      <c r="C1" s="245"/>
      <c r="D1" s="244"/>
      <c r="E1" s="244"/>
      <c r="F1" s="244"/>
      <c r="G1" s="244"/>
    </row>
    <row r="2" spans="1:7" ht="24.95" customHeight="1">
      <c r="A2" s="177" t="s">
        <v>76</v>
      </c>
      <c r="B2" s="178"/>
      <c r="C2" s="246"/>
      <c r="D2" s="246"/>
      <c r="E2" s="246"/>
      <c r="F2" s="246"/>
      <c r="G2" s="247"/>
    </row>
    <row r="3" spans="1:7" ht="24.95" customHeight="1">
      <c r="A3" s="177" t="s">
        <v>77</v>
      </c>
      <c r="B3" s="178"/>
      <c r="C3" s="246"/>
      <c r="D3" s="246"/>
      <c r="E3" s="246"/>
      <c r="F3" s="246"/>
      <c r="G3" s="247"/>
    </row>
    <row r="4" spans="1:7" ht="24.95" customHeight="1">
      <c r="A4" s="177" t="s">
        <v>78</v>
      </c>
      <c r="B4" s="178"/>
      <c r="C4" s="246"/>
      <c r="D4" s="246"/>
      <c r="E4" s="246"/>
      <c r="F4" s="246"/>
      <c r="G4" s="247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H3"/>
    </sheetView>
  </sheetViews>
  <sheetFormatPr defaultRowHeight="13.15" outlineLevelRow="3"/>
  <cols>
    <col min="1" max="1" width="3.42578125" customWidth="1"/>
    <col min="2" max="2" width="12.7109375" style="94" customWidth="1"/>
    <col min="3" max="3" width="38.28515625" style="9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75</v>
      </c>
      <c r="B1" s="260"/>
      <c r="C1" s="260"/>
      <c r="D1" s="260"/>
      <c r="E1" s="260"/>
      <c r="F1" s="260"/>
      <c r="G1" s="260"/>
      <c r="AG1" t="s">
        <v>79</v>
      </c>
    </row>
    <row r="2" spans="1:60" ht="25.15" customHeight="1">
      <c r="A2" s="177" t="s">
        <v>76</v>
      </c>
      <c r="B2" s="178" t="s">
        <v>5</v>
      </c>
      <c r="C2" s="261" t="s">
        <v>6</v>
      </c>
      <c r="D2" s="262"/>
      <c r="E2" s="262"/>
      <c r="F2" s="262"/>
      <c r="G2" s="263"/>
      <c r="AG2" t="s">
        <v>80</v>
      </c>
    </row>
    <row r="3" spans="1:60" ht="25.15" customHeight="1">
      <c r="A3" s="177" t="s">
        <v>77</v>
      </c>
      <c r="B3" s="73" t="s">
        <v>7</v>
      </c>
      <c r="C3" s="217" t="s">
        <v>8</v>
      </c>
      <c r="D3" s="217"/>
      <c r="E3" s="217"/>
      <c r="F3" s="217"/>
      <c r="G3" s="217"/>
      <c r="H3" s="218"/>
      <c r="AC3" s="94" t="s">
        <v>80</v>
      </c>
      <c r="AG3" t="s">
        <v>81</v>
      </c>
    </row>
    <row r="4" spans="1:60" ht="25.15" customHeight="1">
      <c r="A4" s="179" t="s">
        <v>78</v>
      </c>
      <c r="B4" s="180" t="s">
        <v>49</v>
      </c>
      <c r="C4" s="264" t="s">
        <v>50</v>
      </c>
      <c r="D4" s="265"/>
      <c r="E4" s="265"/>
      <c r="F4" s="265"/>
      <c r="G4" s="266"/>
      <c r="AG4" t="s">
        <v>82</v>
      </c>
    </row>
    <row r="5" spans="1:60">
      <c r="D5" s="10"/>
    </row>
    <row r="6" spans="1:60" ht="39.6">
      <c r="A6" s="181" t="s">
        <v>83</v>
      </c>
      <c r="B6" s="182" t="s">
        <v>84</v>
      </c>
      <c r="C6" s="182" t="s">
        <v>85</v>
      </c>
      <c r="D6" s="183" t="s">
        <v>86</v>
      </c>
      <c r="E6" s="181" t="s">
        <v>87</v>
      </c>
      <c r="F6" s="184" t="s">
        <v>88</v>
      </c>
      <c r="G6" s="181" t="s">
        <v>18</v>
      </c>
      <c r="H6" s="185" t="s">
        <v>89</v>
      </c>
      <c r="I6" s="185" t="s">
        <v>90</v>
      </c>
      <c r="J6" s="185" t="s">
        <v>91</v>
      </c>
      <c r="K6" s="185" t="s">
        <v>92</v>
      </c>
      <c r="L6" s="185" t="s">
        <v>93</v>
      </c>
      <c r="M6" s="185" t="s">
        <v>94</v>
      </c>
      <c r="N6" s="185" t="s">
        <v>95</v>
      </c>
      <c r="O6" s="185" t="s">
        <v>96</v>
      </c>
      <c r="P6" s="185" t="s">
        <v>97</v>
      </c>
      <c r="Q6" s="185" t="s">
        <v>98</v>
      </c>
      <c r="R6" s="185" t="s">
        <v>99</v>
      </c>
      <c r="S6" s="185" t="s">
        <v>100</v>
      </c>
      <c r="T6" s="185" t="s">
        <v>101</v>
      </c>
      <c r="U6" s="185" t="s">
        <v>102</v>
      </c>
      <c r="V6" s="185" t="s">
        <v>103</v>
      </c>
      <c r="W6" s="185" t="s">
        <v>104</v>
      </c>
      <c r="X6" s="185" t="s">
        <v>105</v>
      </c>
      <c r="Y6" s="185" t="s">
        <v>106</v>
      </c>
    </row>
    <row r="7" spans="1:60" hidden="1">
      <c r="A7" s="3"/>
      <c r="B7" s="4"/>
      <c r="C7" s="4"/>
      <c r="D7" s="6"/>
      <c r="E7" s="107"/>
      <c r="F7" s="108"/>
      <c r="G7" s="108"/>
      <c r="H7" s="108"/>
      <c r="I7" s="108"/>
      <c r="J7" s="108"/>
      <c r="K7" s="108"/>
      <c r="L7" s="108"/>
      <c r="M7" s="108"/>
      <c r="N7" s="107"/>
      <c r="O7" s="107"/>
      <c r="P7" s="107"/>
      <c r="Q7" s="107"/>
      <c r="R7" s="108"/>
      <c r="S7" s="108"/>
      <c r="T7" s="108"/>
      <c r="U7" s="108"/>
      <c r="V7" s="108"/>
      <c r="W7" s="108"/>
      <c r="X7" s="108"/>
      <c r="Y7" s="108"/>
    </row>
    <row r="8" spans="1:60">
      <c r="A8" s="118" t="s">
        <v>107</v>
      </c>
      <c r="B8" s="119" t="s">
        <v>56</v>
      </c>
      <c r="C8" s="139" t="s">
        <v>57</v>
      </c>
      <c r="D8" s="120"/>
      <c r="E8" s="121"/>
      <c r="F8" s="122"/>
      <c r="G8" s="122">
        <f>SUMIF(AG9:AG14,"&lt;&gt;NOR",G9:G14)</f>
        <v>0</v>
      </c>
      <c r="H8" s="122"/>
      <c r="I8" s="122">
        <f>SUM(I9:I14)</f>
        <v>0</v>
      </c>
      <c r="J8" s="122"/>
      <c r="K8" s="122">
        <f>SUM(K9:K14)</f>
        <v>0</v>
      </c>
      <c r="L8" s="122"/>
      <c r="M8" s="122">
        <f>SUM(M9:M14)</f>
        <v>0</v>
      </c>
      <c r="N8" s="121"/>
      <c r="O8" s="121">
        <f>SUM(O9:O14)</f>
        <v>0.48</v>
      </c>
      <c r="P8" s="121"/>
      <c r="Q8" s="121">
        <f>SUM(Q9:Q14)</f>
        <v>0</v>
      </c>
      <c r="R8" s="122"/>
      <c r="S8" s="122"/>
      <c r="T8" s="123"/>
      <c r="U8" s="117"/>
      <c r="V8" s="117">
        <f>SUM(V9:V14)</f>
        <v>90.11</v>
      </c>
      <c r="W8" s="117"/>
      <c r="X8" s="117"/>
      <c r="Y8" s="117"/>
      <c r="AG8" t="s">
        <v>108</v>
      </c>
    </row>
    <row r="9" spans="1:60" ht="20.45" outlineLevel="1">
      <c r="A9" s="124">
        <v>1</v>
      </c>
      <c r="B9" s="125" t="s">
        <v>109</v>
      </c>
      <c r="C9" s="140" t="s">
        <v>110</v>
      </c>
      <c r="D9" s="126" t="s">
        <v>111</v>
      </c>
      <c r="E9" s="127">
        <v>181.22</v>
      </c>
      <c r="F9" s="128"/>
      <c r="G9" s="129">
        <f>ROUND(E9*F9,2)</f>
        <v>0</v>
      </c>
      <c r="H9" s="128"/>
      <c r="I9" s="129">
        <f>ROUND(E9*H9,2)</f>
        <v>0</v>
      </c>
      <c r="J9" s="128"/>
      <c r="K9" s="129">
        <f>ROUND(E9*J9,2)</f>
        <v>0</v>
      </c>
      <c r="L9" s="129">
        <v>12</v>
      </c>
      <c r="M9" s="129">
        <f>G9*(1+L9/100)</f>
        <v>0</v>
      </c>
      <c r="N9" s="127">
        <v>2.5100000000000001E-3</v>
      </c>
      <c r="O9" s="127">
        <f>ROUND(E9*N9,2)</f>
        <v>0.45</v>
      </c>
      <c r="P9" s="127">
        <v>0</v>
      </c>
      <c r="Q9" s="127">
        <f>ROUND(E9*P9,2)</f>
        <v>0</v>
      </c>
      <c r="R9" s="129"/>
      <c r="S9" s="129" t="s">
        <v>112</v>
      </c>
      <c r="T9" s="130" t="s">
        <v>113</v>
      </c>
      <c r="U9" s="113">
        <v>0.18232999999999999</v>
      </c>
      <c r="V9" s="113">
        <f>ROUND(E9*U9,2)</f>
        <v>33.04</v>
      </c>
      <c r="W9" s="113"/>
      <c r="X9" s="113" t="s">
        <v>114</v>
      </c>
      <c r="Y9" s="113" t="s">
        <v>115</v>
      </c>
      <c r="Z9" s="106"/>
      <c r="AA9" s="106"/>
      <c r="AB9" s="106"/>
      <c r="AC9" s="106"/>
      <c r="AD9" s="106"/>
      <c r="AE9" s="106"/>
      <c r="AF9" s="106"/>
      <c r="AG9" s="106" t="s">
        <v>116</v>
      </c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</row>
    <row r="10" spans="1:60" outlineLevel="2">
      <c r="A10" s="109"/>
      <c r="B10" s="110"/>
      <c r="C10" s="141" t="s">
        <v>117</v>
      </c>
      <c r="D10" s="115"/>
      <c r="E10" s="116">
        <v>181.22</v>
      </c>
      <c r="F10" s="113"/>
      <c r="G10" s="113"/>
      <c r="H10" s="113"/>
      <c r="I10" s="113"/>
      <c r="J10" s="113"/>
      <c r="K10" s="113"/>
      <c r="L10" s="113"/>
      <c r="M10" s="113"/>
      <c r="N10" s="112"/>
      <c r="O10" s="112"/>
      <c r="P10" s="112"/>
      <c r="Q10" s="112"/>
      <c r="R10" s="113"/>
      <c r="S10" s="113"/>
      <c r="T10" s="113"/>
      <c r="U10" s="113"/>
      <c r="V10" s="113"/>
      <c r="W10" s="113"/>
      <c r="X10" s="113"/>
      <c r="Y10" s="113"/>
      <c r="Z10" s="106"/>
      <c r="AA10" s="106"/>
      <c r="AB10" s="106"/>
      <c r="AC10" s="106"/>
      <c r="AD10" s="106"/>
      <c r="AE10" s="106"/>
      <c r="AF10" s="106"/>
      <c r="AG10" s="106" t="s">
        <v>118</v>
      </c>
      <c r="AH10" s="106">
        <v>0</v>
      </c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</row>
    <row r="11" spans="1:60" ht="20.45" outlineLevel="1">
      <c r="A11" s="124">
        <v>2</v>
      </c>
      <c r="B11" s="125" t="s">
        <v>119</v>
      </c>
      <c r="C11" s="140" t="s">
        <v>120</v>
      </c>
      <c r="D11" s="126" t="s">
        <v>111</v>
      </c>
      <c r="E11" s="127">
        <v>181.22</v>
      </c>
      <c r="F11" s="128"/>
      <c r="G11" s="129">
        <f>ROUND(E11*F11,2)</f>
        <v>0</v>
      </c>
      <c r="H11" s="128"/>
      <c r="I11" s="129">
        <f>ROUND(E11*H11,2)</f>
        <v>0</v>
      </c>
      <c r="J11" s="128"/>
      <c r="K11" s="129">
        <f>ROUND(E11*J11,2)</f>
        <v>0</v>
      </c>
      <c r="L11" s="129">
        <v>12</v>
      </c>
      <c r="M11" s="129">
        <f>G11*(1+L11/100)</f>
        <v>0</v>
      </c>
      <c r="N11" s="127">
        <v>1.4999999999999999E-4</v>
      </c>
      <c r="O11" s="127">
        <f>ROUND(E11*N11,2)</f>
        <v>0.03</v>
      </c>
      <c r="P11" s="127">
        <v>0</v>
      </c>
      <c r="Q11" s="127">
        <f>ROUND(E11*P11,2)</f>
        <v>0</v>
      </c>
      <c r="R11" s="129"/>
      <c r="S11" s="129" t="s">
        <v>112</v>
      </c>
      <c r="T11" s="130" t="s">
        <v>113</v>
      </c>
      <c r="U11" s="113">
        <v>0.05</v>
      </c>
      <c r="V11" s="113">
        <f>ROUND(E11*U11,2)</f>
        <v>9.06</v>
      </c>
      <c r="W11" s="113"/>
      <c r="X11" s="113" t="s">
        <v>114</v>
      </c>
      <c r="Y11" s="113" t="s">
        <v>115</v>
      </c>
      <c r="Z11" s="106"/>
      <c r="AA11" s="106"/>
      <c r="AB11" s="106"/>
      <c r="AC11" s="106"/>
      <c r="AD11" s="106"/>
      <c r="AE11" s="106"/>
      <c r="AF11" s="106"/>
      <c r="AG11" s="106" t="s">
        <v>116</v>
      </c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</row>
    <row r="12" spans="1:60" outlineLevel="2">
      <c r="A12" s="109"/>
      <c r="B12" s="110"/>
      <c r="C12" s="141" t="s">
        <v>121</v>
      </c>
      <c r="D12" s="115"/>
      <c r="E12" s="116">
        <v>181.22</v>
      </c>
      <c r="F12" s="113"/>
      <c r="G12" s="113"/>
      <c r="H12" s="113"/>
      <c r="I12" s="113"/>
      <c r="J12" s="113"/>
      <c r="K12" s="113"/>
      <c r="L12" s="113"/>
      <c r="M12" s="113"/>
      <c r="N12" s="112"/>
      <c r="O12" s="112"/>
      <c r="P12" s="112"/>
      <c r="Q12" s="112"/>
      <c r="R12" s="113"/>
      <c r="S12" s="113"/>
      <c r="T12" s="113"/>
      <c r="U12" s="113"/>
      <c r="V12" s="113"/>
      <c r="W12" s="113"/>
      <c r="X12" s="113"/>
      <c r="Y12" s="113"/>
      <c r="Z12" s="106"/>
      <c r="AA12" s="106"/>
      <c r="AB12" s="106"/>
      <c r="AC12" s="106"/>
      <c r="AD12" s="106"/>
      <c r="AE12" s="106"/>
      <c r="AF12" s="106"/>
      <c r="AG12" s="106" t="s">
        <v>118</v>
      </c>
      <c r="AH12" s="106">
        <v>0</v>
      </c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</row>
    <row r="13" spans="1:60" outlineLevel="1">
      <c r="A13" s="124">
        <v>3</v>
      </c>
      <c r="B13" s="125" t="s">
        <v>122</v>
      </c>
      <c r="C13" s="140" t="s">
        <v>123</v>
      </c>
      <c r="D13" s="126" t="s">
        <v>111</v>
      </c>
      <c r="E13" s="127">
        <v>240.04</v>
      </c>
      <c r="F13" s="128"/>
      <c r="G13" s="129">
        <f>ROUND(E13*F13,2)</f>
        <v>0</v>
      </c>
      <c r="H13" s="128"/>
      <c r="I13" s="129">
        <f>ROUND(E13*H13,2)</f>
        <v>0</v>
      </c>
      <c r="J13" s="128"/>
      <c r="K13" s="129">
        <f>ROUND(E13*J13,2)</f>
        <v>0</v>
      </c>
      <c r="L13" s="129">
        <v>12</v>
      </c>
      <c r="M13" s="129">
        <f>G13*(1+L13/100)</f>
        <v>0</v>
      </c>
      <c r="N13" s="127">
        <v>0</v>
      </c>
      <c r="O13" s="127">
        <f>ROUND(E13*N13,2)</f>
        <v>0</v>
      </c>
      <c r="P13" s="127">
        <v>0</v>
      </c>
      <c r="Q13" s="127">
        <f>ROUND(E13*P13,2)</f>
        <v>0</v>
      </c>
      <c r="R13" s="129"/>
      <c r="S13" s="129" t="s">
        <v>124</v>
      </c>
      <c r="T13" s="130" t="s">
        <v>125</v>
      </c>
      <c r="U13" s="113">
        <v>0.2</v>
      </c>
      <c r="V13" s="113">
        <f>ROUND(E13*U13,2)</f>
        <v>48.01</v>
      </c>
      <c r="W13" s="113"/>
      <c r="X13" s="113" t="s">
        <v>114</v>
      </c>
      <c r="Y13" s="113" t="s">
        <v>115</v>
      </c>
      <c r="Z13" s="106"/>
      <c r="AA13" s="106"/>
      <c r="AB13" s="106"/>
      <c r="AC13" s="106"/>
      <c r="AD13" s="106"/>
      <c r="AE13" s="106"/>
      <c r="AF13" s="106"/>
      <c r="AG13" s="106" t="s">
        <v>116</v>
      </c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</row>
    <row r="14" spans="1:60" outlineLevel="2">
      <c r="A14" s="109"/>
      <c r="B14" s="110"/>
      <c r="C14" s="141" t="s">
        <v>126</v>
      </c>
      <c r="D14" s="115"/>
      <c r="E14" s="116">
        <v>240.04</v>
      </c>
      <c r="F14" s="113"/>
      <c r="G14" s="113"/>
      <c r="H14" s="113"/>
      <c r="I14" s="113"/>
      <c r="J14" s="113"/>
      <c r="K14" s="113"/>
      <c r="L14" s="113"/>
      <c r="M14" s="113"/>
      <c r="N14" s="112"/>
      <c r="O14" s="112"/>
      <c r="P14" s="112"/>
      <c r="Q14" s="112"/>
      <c r="R14" s="113"/>
      <c r="S14" s="113"/>
      <c r="T14" s="113"/>
      <c r="U14" s="113"/>
      <c r="V14" s="113"/>
      <c r="W14" s="113"/>
      <c r="X14" s="113"/>
      <c r="Y14" s="113"/>
      <c r="Z14" s="106"/>
      <c r="AA14" s="106"/>
      <c r="AB14" s="106"/>
      <c r="AC14" s="106"/>
      <c r="AD14" s="106"/>
      <c r="AE14" s="106"/>
      <c r="AF14" s="106"/>
      <c r="AG14" s="106" t="s">
        <v>118</v>
      </c>
      <c r="AH14" s="106">
        <v>0</v>
      </c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</row>
    <row r="15" spans="1:60">
      <c r="A15" s="118" t="s">
        <v>107</v>
      </c>
      <c r="B15" s="119" t="s">
        <v>58</v>
      </c>
      <c r="C15" s="139" t="s">
        <v>59</v>
      </c>
      <c r="D15" s="120"/>
      <c r="E15" s="121"/>
      <c r="F15" s="122"/>
      <c r="G15" s="122">
        <f>SUMIF(AG16:AG18,"&lt;&gt;NOR",G16:G18)</f>
        <v>0</v>
      </c>
      <c r="H15" s="122"/>
      <c r="I15" s="122">
        <f>SUM(I16:I18)</f>
        <v>0</v>
      </c>
      <c r="J15" s="122"/>
      <c r="K15" s="122">
        <f>SUM(K16:K18)</f>
        <v>0</v>
      </c>
      <c r="L15" s="122"/>
      <c r="M15" s="122">
        <f>SUM(M16:M18)</f>
        <v>0</v>
      </c>
      <c r="N15" s="121"/>
      <c r="O15" s="121">
        <f>SUM(O16:O18)</f>
        <v>0</v>
      </c>
      <c r="P15" s="121"/>
      <c r="Q15" s="121">
        <f>SUM(Q16:Q18)</f>
        <v>7.0000000000000007E-2</v>
      </c>
      <c r="R15" s="122"/>
      <c r="S15" s="122"/>
      <c r="T15" s="123"/>
      <c r="U15" s="117"/>
      <c r="V15" s="117">
        <f>SUM(V16:V18)</f>
        <v>5</v>
      </c>
      <c r="W15" s="117"/>
      <c r="X15" s="117"/>
      <c r="Y15" s="117"/>
      <c r="AG15" t="s">
        <v>108</v>
      </c>
    </row>
    <row r="16" spans="1:60" outlineLevel="1">
      <c r="A16" s="124">
        <v>4</v>
      </c>
      <c r="B16" s="125" t="s">
        <v>127</v>
      </c>
      <c r="C16" s="140" t="s">
        <v>128</v>
      </c>
      <c r="D16" s="126" t="s">
        <v>111</v>
      </c>
      <c r="E16" s="127">
        <v>54.4</v>
      </c>
      <c r="F16" s="128"/>
      <c r="G16" s="129">
        <f>ROUND(E16*F16,2)</f>
        <v>0</v>
      </c>
      <c r="H16" s="128"/>
      <c r="I16" s="129">
        <f>ROUND(E16*H16,2)</f>
        <v>0</v>
      </c>
      <c r="J16" s="128"/>
      <c r="K16" s="129">
        <f>ROUND(E16*J16,2)</f>
        <v>0</v>
      </c>
      <c r="L16" s="129">
        <v>12</v>
      </c>
      <c r="M16" s="129">
        <f>G16*(1+L16/100)</f>
        <v>0</v>
      </c>
      <c r="N16" s="127">
        <v>0</v>
      </c>
      <c r="O16" s="127">
        <f>ROUND(E16*N16,2)</f>
        <v>0</v>
      </c>
      <c r="P16" s="127">
        <v>1.3500000000000001E-3</v>
      </c>
      <c r="Q16" s="127">
        <f>ROUND(E16*P16,2)</f>
        <v>7.0000000000000007E-2</v>
      </c>
      <c r="R16" s="129"/>
      <c r="S16" s="129" t="s">
        <v>112</v>
      </c>
      <c r="T16" s="130" t="s">
        <v>113</v>
      </c>
      <c r="U16" s="113">
        <v>9.1999999999999998E-2</v>
      </c>
      <c r="V16" s="113">
        <f>ROUND(E16*U16,2)</f>
        <v>5</v>
      </c>
      <c r="W16" s="113"/>
      <c r="X16" s="113" t="s">
        <v>114</v>
      </c>
      <c r="Y16" s="113" t="s">
        <v>115</v>
      </c>
      <c r="Z16" s="106"/>
      <c r="AA16" s="106"/>
      <c r="AB16" s="106"/>
      <c r="AC16" s="106"/>
      <c r="AD16" s="106"/>
      <c r="AE16" s="106"/>
      <c r="AF16" s="106"/>
      <c r="AG16" s="106" t="s">
        <v>116</v>
      </c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</row>
    <row r="17" spans="1:60" outlineLevel="2">
      <c r="A17" s="109"/>
      <c r="B17" s="110"/>
      <c r="C17" s="141" t="s">
        <v>129</v>
      </c>
      <c r="D17" s="115"/>
      <c r="E17" s="116"/>
      <c r="F17" s="113"/>
      <c r="G17" s="113"/>
      <c r="H17" s="113"/>
      <c r="I17" s="113"/>
      <c r="J17" s="113"/>
      <c r="K17" s="113"/>
      <c r="L17" s="113"/>
      <c r="M17" s="113"/>
      <c r="N17" s="112"/>
      <c r="O17" s="112"/>
      <c r="P17" s="112"/>
      <c r="Q17" s="112"/>
      <c r="R17" s="113"/>
      <c r="S17" s="113"/>
      <c r="T17" s="113"/>
      <c r="U17" s="113"/>
      <c r="V17" s="113"/>
      <c r="W17" s="113"/>
      <c r="X17" s="113"/>
      <c r="Y17" s="113"/>
      <c r="Z17" s="106"/>
      <c r="AA17" s="106"/>
      <c r="AB17" s="106"/>
      <c r="AC17" s="106"/>
      <c r="AD17" s="106"/>
      <c r="AE17" s="106"/>
      <c r="AF17" s="106"/>
      <c r="AG17" s="106" t="s">
        <v>118</v>
      </c>
      <c r="AH17" s="106">
        <v>0</v>
      </c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</row>
    <row r="18" spans="1:60" outlineLevel="3">
      <c r="A18" s="109"/>
      <c r="B18" s="110"/>
      <c r="C18" s="141" t="s">
        <v>130</v>
      </c>
      <c r="D18" s="115"/>
      <c r="E18" s="116">
        <v>54.4</v>
      </c>
      <c r="F18" s="113"/>
      <c r="G18" s="113"/>
      <c r="H18" s="113"/>
      <c r="I18" s="113"/>
      <c r="J18" s="113"/>
      <c r="K18" s="113"/>
      <c r="L18" s="113"/>
      <c r="M18" s="113"/>
      <c r="N18" s="112"/>
      <c r="O18" s="112"/>
      <c r="P18" s="112"/>
      <c r="Q18" s="112"/>
      <c r="R18" s="113"/>
      <c r="S18" s="113"/>
      <c r="T18" s="113"/>
      <c r="U18" s="113"/>
      <c r="V18" s="113"/>
      <c r="W18" s="113"/>
      <c r="X18" s="113"/>
      <c r="Y18" s="113"/>
      <c r="Z18" s="106"/>
      <c r="AA18" s="106"/>
      <c r="AB18" s="106"/>
      <c r="AC18" s="106"/>
      <c r="AD18" s="106"/>
      <c r="AE18" s="106"/>
      <c r="AF18" s="106"/>
      <c r="AG18" s="106" t="s">
        <v>118</v>
      </c>
      <c r="AH18" s="106">
        <v>0</v>
      </c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</row>
    <row r="19" spans="1:60">
      <c r="A19" s="118" t="s">
        <v>107</v>
      </c>
      <c r="B19" s="119" t="s">
        <v>62</v>
      </c>
      <c r="C19" s="139" t="s">
        <v>63</v>
      </c>
      <c r="D19" s="120"/>
      <c r="E19" s="121"/>
      <c r="F19" s="122"/>
      <c r="G19" s="122">
        <f>SUMIF(AG20:AG27,"&lt;&gt;NOR",G20:G27)</f>
        <v>0</v>
      </c>
      <c r="H19" s="122"/>
      <c r="I19" s="122">
        <f>SUM(I20:I27)</f>
        <v>0</v>
      </c>
      <c r="J19" s="122"/>
      <c r="K19" s="122">
        <f>SUM(K20:K27)</f>
        <v>0</v>
      </c>
      <c r="L19" s="122"/>
      <c r="M19" s="122">
        <f>SUM(M20:M27)</f>
        <v>0</v>
      </c>
      <c r="N19" s="121"/>
      <c r="O19" s="121">
        <f>SUM(O20:O27)</f>
        <v>0.17</v>
      </c>
      <c r="P19" s="121"/>
      <c r="Q19" s="121">
        <f>SUM(Q20:Q27)</f>
        <v>0</v>
      </c>
      <c r="R19" s="122"/>
      <c r="S19" s="122"/>
      <c r="T19" s="123"/>
      <c r="U19" s="117"/>
      <c r="V19" s="117">
        <f>SUM(V20:V27)</f>
        <v>81.45</v>
      </c>
      <c r="W19" s="117"/>
      <c r="X19" s="117"/>
      <c r="Y19" s="117"/>
      <c r="AG19" t="s">
        <v>108</v>
      </c>
    </row>
    <row r="20" spans="1:60" outlineLevel="1">
      <c r="A20" s="124">
        <v>5</v>
      </c>
      <c r="B20" s="125" t="s">
        <v>131</v>
      </c>
      <c r="C20" s="140" t="s">
        <v>132</v>
      </c>
      <c r="D20" s="126" t="s">
        <v>111</v>
      </c>
      <c r="E20" s="127">
        <v>54.4</v>
      </c>
      <c r="F20" s="128"/>
      <c r="G20" s="129">
        <f>ROUND(E20*F20,2)</f>
        <v>0</v>
      </c>
      <c r="H20" s="128"/>
      <c r="I20" s="129">
        <f>ROUND(E20*H20,2)</f>
        <v>0</v>
      </c>
      <c r="J20" s="128"/>
      <c r="K20" s="129">
        <f>ROUND(E20*J20,2)</f>
        <v>0</v>
      </c>
      <c r="L20" s="129">
        <v>12</v>
      </c>
      <c r="M20" s="129">
        <f>G20*(1+L20/100)</f>
        <v>0</v>
      </c>
      <c r="N20" s="127">
        <v>2.5400000000000002E-3</v>
      </c>
      <c r="O20" s="127">
        <f>ROUND(E20*N20,2)</f>
        <v>0.14000000000000001</v>
      </c>
      <c r="P20" s="127">
        <v>0</v>
      </c>
      <c r="Q20" s="127">
        <f>ROUND(E20*P20,2)</f>
        <v>0</v>
      </c>
      <c r="R20" s="129"/>
      <c r="S20" s="129" t="s">
        <v>112</v>
      </c>
      <c r="T20" s="130" t="s">
        <v>113</v>
      </c>
      <c r="U20" s="113">
        <v>1.319</v>
      </c>
      <c r="V20" s="113">
        <f>ROUND(E20*U20,2)</f>
        <v>71.75</v>
      </c>
      <c r="W20" s="113"/>
      <c r="X20" s="113" t="s">
        <v>114</v>
      </c>
      <c r="Y20" s="113" t="s">
        <v>115</v>
      </c>
      <c r="Z20" s="106"/>
      <c r="AA20" s="106"/>
      <c r="AB20" s="106"/>
      <c r="AC20" s="106"/>
      <c r="AD20" s="106"/>
      <c r="AE20" s="106"/>
      <c r="AF20" s="106"/>
      <c r="AG20" s="106" t="s">
        <v>116</v>
      </c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</row>
    <row r="21" spans="1:60" outlineLevel="2">
      <c r="A21" s="109"/>
      <c r="B21" s="110"/>
      <c r="C21" s="141" t="s">
        <v>133</v>
      </c>
      <c r="D21" s="115"/>
      <c r="E21" s="116">
        <v>43.2</v>
      </c>
      <c r="F21" s="113"/>
      <c r="G21" s="113"/>
      <c r="H21" s="113"/>
      <c r="I21" s="113"/>
      <c r="J21" s="113"/>
      <c r="K21" s="113"/>
      <c r="L21" s="113"/>
      <c r="M21" s="113"/>
      <c r="N21" s="112"/>
      <c r="O21" s="112"/>
      <c r="P21" s="112"/>
      <c r="Q21" s="112"/>
      <c r="R21" s="113"/>
      <c r="S21" s="113"/>
      <c r="T21" s="113"/>
      <c r="U21" s="113"/>
      <c r="V21" s="113"/>
      <c r="W21" s="113"/>
      <c r="X21" s="113"/>
      <c r="Y21" s="113"/>
      <c r="Z21" s="106"/>
      <c r="AA21" s="106"/>
      <c r="AB21" s="106"/>
      <c r="AC21" s="106"/>
      <c r="AD21" s="106"/>
      <c r="AE21" s="106"/>
      <c r="AF21" s="106"/>
      <c r="AG21" s="106" t="s">
        <v>118</v>
      </c>
      <c r="AH21" s="106">
        <v>0</v>
      </c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</row>
    <row r="22" spans="1:60" outlineLevel="3">
      <c r="A22" s="109"/>
      <c r="B22" s="110"/>
      <c r="C22" s="141" t="s">
        <v>134</v>
      </c>
      <c r="D22" s="115"/>
      <c r="E22" s="116">
        <v>11.2</v>
      </c>
      <c r="F22" s="113"/>
      <c r="G22" s="113"/>
      <c r="H22" s="113"/>
      <c r="I22" s="113"/>
      <c r="J22" s="113"/>
      <c r="K22" s="113"/>
      <c r="L22" s="113"/>
      <c r="M22" s="113"/>
      <c r="N22" s="112"/>
      <c r="O22" s="112"/>
      <c r="P22" s="112"/>
      <c r="Q22" s="112"/>
      <c r="R22" s="113"/>
      <c r="S22" s="113"/>
      <c r="T22" s="113"/>
      <c r="U22" s="113"/>
      <c r="V22" s="113"/>
      <c r="W22" s="113"/>
      <c r="X22" s="113"/>
      <c r="Y22" s="113"/>
      <c r="Z22" s="106"/>
      <c r="AA22" s="106"/>
      <c r="AB22" s="106"/>
      <c r="AC22" s="106"/>
      <c r="AD22" s="106"/>
      <c r="AE22" s="106"/>
      <c r="AF22" s="106"/>
      <c r="AG22" s="106" t="s">
        <v>118</v>
      </c>
      <c r="AH22" s="106">
        <v>0</v>
      </c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</row>
    <row r="23" spans="1:60" outlineLevel="1">
      <c r="A23" s="124">
        <v>6</v>
      </c>
      <c r="B23" s="125" t="s">
        <v>135</v>
      </c>
      <c r="C23" s="140" t="s">
        <v>136</v>
      </c>
      <c r="D23" s="126" t="s">
        <v>111</v>
      </c>
      <c r="E23" s="127">
        <v>42.5</v>
      </c>
      <c r="F23" s="128"/>
      <c r="G23" s="129">
        <f>ROUND(E23*F23,2)</f>
        <v>0</v>
      </c>
      <c r="H23" s="128"/>
      <c r="I23" s="129">
        <f>ROUND(E23*H23,2)</f>
        <v>0</v>
      </c>
      <c r="J23" s="128"/>
      <c r="K23" s="129">
        <f>ROUND(E23*J23,2)</f>
        <v>0</v>
      </c>
      <c r="L23" s="129">
        <v>12</v>
      </c>
      <c r="M23" s="129">
        <f>G23*(1+L23/100)</f>
        <v>0</v>
      </c>
      <c r="N23" s="127">
        <v>1.2999999999999999E-4</v>
      </c>
      <c r="O23" s="127">
        <f>ROUND(E23*N23,2)</f>
        <v>0.01</v>
      </c>
      <c r="P23" s="127">
        <v>0</v>
      </c>
      <c r="Q23" s="127">
        <f>ROUND(E23*P23,2)</f>
        <v>0</v>
      </c>
      <c r="R23" s="129"/>
      <c r="S23" s="129" t="s">
        <v>112</v>
      </c>
      <c r="T23" s="130" t="s">
        <v>113</v>
      </c>
      <c r="U23" s="113">
        <v>0.22816</v>
      </c>
      <c r="V23" s="113">
        <f>ROUND(E23*U23,2)</f>
        <v>9.6999999999999993</v>
      </c>
      <c r="W23" s="113"/>
      <c r="X23" s="113" t="s">
        <v>114</v>
      </c>
      <c r="Y23" s="113" t="s">
        <v>115</v>
      </c>
      <c r="Z23" s="106"/>
      <c r="AA23" s="106"/>
      <c r="AB23" s="106"/>
      <c r="AC23" s="106"/>
      <c r="AD23" s="106"/>
      <c r="AE23" s="106"/>
      <c r="AF23" s="106"/>
      <c r="AG23" s="106" t="s">
        <v>116</v>
      </c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</row>
    <row r="24" spans="1:60" outlineLevel="2">
      <c r="A24" s="109"/>
      <c r="B24" s="110"/>
      <c r="C24" s="141" t="s">
        <v>137</v>
      </c>
      <c r="D24" s="115"/>
      <c r="E24" s="116">
        <v>42.5</v>
      </c>
      <c r="F24" s="113"/>
      <c r="G24" s="113"/>
      <c r="H24" s="113"/>
      <c r="I24" s="113"/>
      <c r="J24" s="113"/>
      <c r="K24" s="113"/>
      <c r="L24" s="113"/>
      <c r="M24" s="113"/>
      <c r="N24" s="112"/>
      <c r="O24" s="112"/>
      <c r="P24" s="112"/>
      <c r="Q24" s="112"/>
      <c r="R24" s="113"/>
      <c r="S24" s="113"/>
      <c r="T24" s="113"/>
      <c r="U24" s="113"/>
      <c r="V24" s="113"/>
      <c r="W24" s="113"/>
      <c r="X24" s="113"/>
      <c r="Y24" s="113"/>
      <c r="Z24" s="106"/>
      <c r="AA24" s="106"/>
      <c r="AB24" s="106"/>
      <c r="AC24" s="106"/>
      <c r="AD24" s="106"/>
      <c r="AE24" s="106"/>
      <c r="AF24" s="106"/>
      <c r="AG24" s="106" t="s">
        <v>118</v>
      </c>
      <c r="AH24" s="106">
        <v>0</v>
      </c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</row>
    <row r="25" spans="1:60" outlineLevel="1">
      <c r="A25" s="124">
        <v>7</v>
      </c>
      <c r="B25" s="125" t="s">
        <v>138</v>
      </c>
      <c r="C25" s="140" t="s">
        <v>139</v>
      </c>
      <c r="D25" s="126" t="s">
        <v>111</v>
      </c>
      <c r="E25" s="127">
        <v>46.75</v>
      </c>
      <c r="F25" s="128"/>
      <c r="G25" s="129">
        <f>ROUND(E25*F25,2)</f>
        <v>0</v>
      </c>
      <c r="H25" s="128"/>
      <c r="I25" s="129">
        <f>ROUND(E25*H25,2)</f>
        <v>0</v>
      </c>
      <c r="J25" s="128"/>
      <c r="K25" s="129">
        <f>ROUND(E25*J25,2)</f>
        <v>0</v>
      </c>
      <c r="L25" s="129">
        <v>12</v>
      </c>
      <c r="M25" s="129">
        <f>G25*(1+L25/100)</f>
        <v>0</v>
      </c>
      <c r="N25" s="127">
        <v>4.4999999999999999E-4</v>
      </c>
      <c r="O25" s="127">
        <f>ROUND(E25*N25,2)</f>
        <v>0.02</v>
      </c>
      <c r="P25" s="127">
        <v>0</v>
      </c>
      <c r="Q25" s="127">
        <f>ROUND(E25*P25,2)</f>
        <v>0</v>
      </c>
      <c r="R25" s="129"/>
      <c r="S25" s="129" t="s">
        <v>124</v>
      </c>
      <c r="T25" s="130" t="s">
        <v>113</v>
      </c>
      <c r="U25" s="113">
        <v>0</v>
      </c>
      <c r="V25" s="113">
        <f>ROUND(E25*U25,2)</f>
        <v>0</v>
      </c>
      <c r="W25" s="113"/>
      <c r="X25" s="113" t="s">
        <v>140</v>
      </c>
      <c r="Y25" s="113" t="s">
        <v>115</v>
      </c>
      <c r="Z25" s="106"/>
      <c r="AA25" s="106"/>
      <c r="AB25" s="106"/>
      <c r="AC25" s="106"/>
      <c r="AD25" s="106"/>
      <c r="AE25" s="106"/>
      <c r="AF25" s="106"/>
      <c r="AG25" s="106" t="s">
        <v>141</v>
      </c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</row>
    <row r="26" spans="1:60" outlineLevel="2">
      <c r="A26" s="109"/>
      <c r="B26" s="110"/>
      <c r="C26" s="141" t="s">
        <v>142</v>
      </c>
      <c r="D26" s="115"/>
      <c r="E26" s="116">
        <v>46.75</v>
      </c>
      <c r="F26" s="113"/>
      <c r="G26" s="113"/>
      <c r="H26" s="113"/>
      <c r="I26" s="113"/>
      <c r="J26" s="113"/>
      <c r="K26" s="113"/>
      <c r="L26" s="113"/>
      <c r="M26" s="113"/>
      <c r="N26" s="112"/>
      <c r="O26" s="112"/>
      <c r="P26" s="112"/>
      <c r="Q26" s="112"/>
      <c r="R26" s="113"/>
      <c r="S26" s="113"/>
      <c r="T26" s="113"/>
      <c r="U26" s="113"/>
      <c r="V26" s="113"/>
      <c r="W26" s="113"/>
      <c r="X26" s="113"/>
      <c r="Y26" s="113"/>
      <c r="Z26" s="106"/>
      <c r="AA26" s="106"/>
      <c r="AB26" s="106"/>
      <c r="AC26" s="106"/>
      <c r="AD26" s="106"/>
      <c r="AE26" s="106"/>
      <c r="AF26" s="106"/>
      <c r="AG26" s="106" t="s">
        <v>118</v>
      </c>
      <c r="AH26" s="106">
        <v>0</v>
      </c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</row>
    <row r="27" spans="1:60" outlineLevel="1">
      <c r="A27" s="109">
        <v>8</v>
      </c>
      <c r="B27" s="110" t="s">
        <v>143</v>
      </c>
      <c r="C27" s="142" t="s">
        <v>144</v>
      </c>
      <c r="D27" s="111" t="s">
        <v>28</v>
      </c>
      <c r="E27" s="131"/>
      <c r="F27" s="114"/>
      <c r="G27" s="113">
        <f>ROUND(E27*F27,2)</f>
        <v>0</v>
      </c>
      <c r="H27" s="114"/>
      <c r="I27" s="113">
        <f>ROUND(E27*H27,2)</f>
        <v>0</v>
      </c>
      <c r="J27" s="114"/>
      <c r="K27" s="113">
        <f>ROUND(E27*J27,2)</f>
        <v>0</v>
      </c>
      <c r="L27" s="113">
        <v>12</v>
      </c>
      <c r="M27" s="113">
        <f>G27*(1+L27/100)</f>
        <v>0</v>
      </c>
      <c r="N27" s="112">
        <v>0</v>
      </c>
      <c r="O27" s="112">
        <f>ROUND(E27*N27,2)</f>
        <v>0</v>
      </c>
      <c r="P27" s="112">
        <v>0</v>
      </c>
      <c r="Q27" s="112">
        <f>ROUND(E27*P27,2)</f>
        <v>0</v>
      </c>
      <c r="R27" s="113"/>
      <c r="S27" s="113" t="s">
        <v>112</v>
      </c>
      <c r="T27" s="113" t="s">
        <v>113</v>
      </c>
      <c r="U27" s="113">
        <v>0</v>
      </c>
      <c r="V27" s="113">
        <f>ROUND(E27*U27,2)</f>
        <v>0</v>
      </c>
      <c r="W27" s="113"/>
      <c r="X27" s="113" t="s">
        <v>145</v>
      </c>
      <c r="Y27" s="113" t="s">
        <v>115</v>
      </c>
      <c r="Z27" s="106"/>
      <c r="AA27" s="106"/>
      <c r="AB27" s="106"/>
      <c r="AC27" s="106"/>
      <c r="AD27" s="106"/>
      <c r="AE27" s="106"/>
      <c r="AF27" s="106"/>
      <c r="AG27" s="106" t="s">
        <v>146</v>
      </c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</row>
    <row r="28" spans="1:60">
      <c r="A28" s="118" t="s">
        <v>107</v>
      </c>
      <c r="B28" s="119" t="s">
        <v>66</v>
      </c>
      <c r="C28" s="139" t="s">
        <v>67</v>
      </c>
      <c r="D28" s="120"/>
      <c r="E28" s="121"/>
      <c r="F28" s="122"/>
      <c r="G28" s="122">
        <f>SUMIF(AG29:AG45,"&lt;&gt;NOR",G29:G45)</f>
        <v>0</v>
      </c>
      <c r="H28" s="122"/>
      <c r="I28" s="122">
        <f>SUM(I29:I45)</f>
        <v>0</v>
      </c>
      <c r="J28" s="122"/>
      <c r="K28" s="122">
        <f>SUM(K29:K45)</f>
        <v>0</v>
      </c>
      <c r="L28" s="122"/>
      <c r="M28" s="122">
        <f>SUM(M29:M45)</f>
        <v>0</v>
      </c>
      <c r="N28" s="121"/>
      <c r="O28" s="121">
        <f>SUM(O29:O45)</f>
        <v>0.09</v>
      </c>
      <c r="P28" s="121"/>
      <c r="Q28" s="121">
        <f>SUM(Q29:Q45)</f>
        <v>0</v>
      </c>
      <c r="R28" s="122"/>
      <c r="S28" s="122"/>
      <c r="T28" s="123"/>
      <c r="U28" s="117"/>
      <c r="V28" s="117">
        <f>SUM(V29:V45)</f>
        <v>201.14000000000001</v>
      </c>
      <c r="W28" s="117"/>
      <c r="X28" s="117"/>
      <c r="Y28" s="117"/>
      <c r="AG28" t="s">
        <v>108</v>
      </c>
    </row>
    <row r="29" spans="1:60" outlineLevel="1">
      <c r="A29" s="124">
        <v>9</v>
      </c>
      <c r="B29" s="125" t="s">
        <v>147</v>
      </c>
      <c r="C29" s="140" t="s">
        <v>148</v>
      </c>
      <c r="D29" s="126" t="s">
        <v>149</v>
      </c>
      <c r="E29" s="127">
        <v>18.684000000000001</v>
      </c>
      <c r="F29" s="128"/>
      <c r="G29" s="129">
        <f>ROUND(E29*F29,2)</f>
        <v>0</v>
      </c>
      <c r="H29" s="128"/>
      <c r="I29" s="129">
        <f>ROUND(E29*H29,2)</f>
        <v>0</v>
      </c>
      <c r="J29" s="128"/>
      <c r="K29" s="129">
        <f>ROUND(E29*J29,2)</f>
        <v>0</v>
      </c>
      <c r="L29" s="129">
        <v>12</v>
      </c>
      <c r="M29" s="129">
        <f>G29*(1+L29/100)</f>
        <v>0</v>
      </c>
      <c r="N29" s="127">
        <v>2.5000000000000001E-4</v>
      </c>
      <c r="O29" s="127">
        <f>ROUND(E29*N29,2)</f>
        <v>0</v>
      </c>
      <c r="P29" s="127">
        <v>0</v>
      </c>
      <c r="Q29" s="127">
        <f>ROUND(E29*P29,2)</f>
        <v>0</v>
      </c>
      <c r="R29" s="129"/>
      <c r="S29" s="129" t="s">
        <v>112</v>
      </c>
      <c r="T29" s="130" t="s">
        <v>113</v>
      </c>
      <c r="U29" s="113">
        <v>0.30599999999999999</v>
      </c>
      <c r="V29" s="113">
        <f>ROUND(E29*U29,2)</f>
        <v>5.72</v>
      </c>
      <c r="W29" s="113"/>
      <c r="X29" s="113" t="s">
        <v>114</v>
      </c>
      <c r="Y29" s="113" t="s">
        <v>115</v>
      </c>
      <c r="Z29" s="106"/>
      <c r="AA29" s="106"/>
      <c r="AB29" s="106"/>
      <c r="AC29" s="106"/>
      <c r="AD29" s="106"/>
      <c r="AE29" s="106"/>
      <c r="AF29" s="106"/>
      <c r="AG29" s="106" t="s">
        <v>116</v>
      </c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</row>
    <row r="30" spans="1:60" outlineLevel="2">
      <c r="A30" s="109"/>
      <c r="B30" s="110"/>
      <c r="C30" s="141" t="s">
        <v>150</v>
      </c>
      <c r="D30" s="115"/>
      <c r="E30" s="116">
        <v>18.684000000000001</v>
      </c>
      <c r="F30" s="113"/>
      <c r="G30" s="113"/>
      <c r="H30" s="113"/>
      <c r="I30" s="113"/>
      <c r="J30" s="113"/>
      <c r="K30" s="113"/>
      <c r="L30" s="113"/>
      <c r="M30" s="113"/>
      <c r="N30" s="112"/>
      <c r="O30" s="112"/>
      <c r="P30" s="112"/>
      <c r="Q30" s="112"/>
      <c r="R30" s="113"/>
      <c r="S30" s="113"/>
      <c r="T30" s="113"/>
      <c r="U30" s="113"/>
      <c r="V30" s="113"/>
      <c r="W30" s="113"/>
      <c r="X30" s="113"/>
      <c r="Y30" s="113"/>
      <c r="Z30" s="106"/>
      <c r="AA30" s="106"/>
      <c r="AB30" s="106"/>
      <c r="AC30" s="106"/>
      <c r="AD30" s="106"/>
      <c r="AE30" s="106"/>
      <c r="AF30" s="106"/>
      <c r="AG30" s="106" t="s">
        <v>118</v>
      </c>
      <c r="AH30" s="106">
        <v>0</v>
      </c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</row>
    <row r="31" spans="1:60" outlineLevel="1">
      <c r="A31" s="124">
        <v>10</v>
      </c>
      <c r="B31" s="125" t="s">
        <v>151</v>
      </c>
      <c r="C31" s="140" t="s">
        <v>152</v>
      </c>
      <c r="D31" s="126" t="s">
        <v>149</v>
      </c>
      <c r="E31" s="127">
        <v>18.684000000000001</v>
      </c>
      <c r="F31" s="128"/>
      <c r="G31" s="129">
        <f>ROUND(E31*F31,2)</f>
        <v>0</v>
      </c>
      <c r="H31" s="128"/>
      <c r="I31" s="129">
        <f>ROUND(E31*H31,2)</f>
        <v>0</v>
      </c>
      <c r="J31" s="128"/>
      <c r="K31" s="129">
        <f>ROUND(E31*J31,2)</f>
        <v>0</v>
      </c>
      <c r="L31" s="129">
        <v>12</v>
      </c>
      <c r="M31" s="129">
        <f>G31*(1+L31/100)</f>
        <v>0</v>
      </c>
      <c r="N31" s="127">
        <v>0</v>
      </c>
      <c r="O31" s="127">
        <f>ROUND(E31*N31,2)</f>
        <v>0</v>
      </c>
      <c r="P31" s="127">
        <v>0</v>
      </c>
      <c r="Q31" s="127">
        <f>ROUND(E31*P31,2)</f>
        <v>0</v>
      </c>
      <c r="R31" s="129"/>
      <c r="S31" s="129" t="s">
        <v>112</v>
      </c>
      <c r="T31" s="130" t="s">
        <v>113</v>
      </c>
      <c r="U31" s="113">
        <v>6.2E-2</v>
      </c>
      <c r="V31" s="113">
        <f>ROUND(E31*U31,2)</f>
        <v>1.1599999999999999</v>
      </c>
      <c r="W31" s="113"/>
      <c r="X31" s="113" t="s">
        <v>114</v>
      </c>
      <c r="Y31" s="113" t="s">
        <v>115</v>
      </c>
      <c r="Z31" s="106"/>
      <c r="AA31" s="106"/>
      <c r="AB31" s="106"/>
      <c r="AC31" s="106"/>
      <c r="AD31" s="106"/>
      <c r="AE31" s="106"/>
      <c r="AF31" s="106"/>
      <c r="AG31" s="106" t="s">
        <v>116</v>
      </c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</row>
    <row r="32" spans="1:60" outlineLevel="2">
      <c r="A32" s="109"/>
      <c r="B32" s="110"/>
      <c r="C32" s="141" t="s">
        <v>153</v>
      </c>
      <c r="D32" s="115"/>
      <c r="E32" s="116">
        <v>18.684000000000001</v>
      </c>
      <c r="F32" s="113"/>
      <c r="G32" s="113"/>
      <c r="H32" s="113"/>
      <c r="I32" s="113"/>
      <c r="J32" s="113"/>
      <c r="K32" s="113"/>
      <c r="L32" s="113"/>
      <c r="M32" s="113"/>
      <c r="N32" s="112"/>
      <c r="O32" s="112"/>
      <c r="P32" s="112"/>
      <c r="Q32" s="112"/>
      <c r="R32" s="113"/>
      <c r="S32" s="113"/>
      <c r="T32" s="113"/>
      <c r="U32" s="113"/>
      <c r="V32" s="113"/>
      <c r="W32" s="113"/>
      <c r="X32" s="113"/>
      <c r="Y32" s="113"/>
      <c r="Z32" s="106"/>
      <c r="AA32" s="106"/>
      <c r="AB32" s="106"/>
      <c r="AC32" s="106"/>
      <c r="AD32" s="106"/>
      <c r="AE32" s="106"/>
      <c r="AF32" s="106"/>
      <c r="AG32" s="106" t="s">
        <v>118</v>
      </c>
      <c r="AH32" s="106">
        <v>0</v>
      </c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</row>
    <row r="33" spans="1:60" outlineLevel="1">
      <c r="A33" s="124">
        <v>11</v>
      </c>
      <c r="B33" s="125" t="s">
        <v>154</v>
      </c>
      <c r="C33" s="140" t="s">
        <v>155</v>
      </c>
      <c r="D33" s="126" t="s">
        <v>149</v>
      </c>
      <c r="E33" s="127">
        <v>244.81360000000001</v>
      </c>
      <c r="F33" s="128"/>
      <c r="G33" s="129">
        <f>ROUND(E33*F33,2)</f>
        <v>0</v>
      </c>
      <c r="H33" s="128"/>
      <c r="I33" s="129">
        <f>ROUND(E33*H33,2)</f>
        <v>0</v>
      </c>
      <c r="J33" s="128"/>
      <c r="K33" s="129">
        <f>ROUND(E33*J33,2)</f>
        <v>0</v>
      </c>
      <c r="L33" s="129">
        <v>12</v>
      </c>
      <c r="M33" s="129">
        <f>G33*(1+L33/100)</f>
        <v>0</v>
      </c>
      <c r="N33" s="127">
        <v>1.0000000000000001E-5</v>
      </c>
      <c r="O33" s="127">
        <f>ROUND(E33*N33,2)</f>
        <v>0</v>
      </c>
      <c r="P33" s="127">
        <v>0</v>
      </c>
      <c r="Q33" s="127">
        <f>ROUND(E33*P33,2)</f>
        <v>0</v>
      </c>
      <c r="R33" s="129"/>
      <c r="S33" s="129" t="s">
        <v>112</v>
      </c>
      <c r="T33" s="130" t="s">
        <v>125</v>
      </c>
      <c r="U33" s="113">
        <v>3.3000000000000002E-2</v>
      </c>
      <c r="V33" s="113">
        <f>ROUND(E33*U33,2)</f>
        <v>8.08</v>
      </c>
      <c r="W33" s="113"/>
      <c r="X33" s="113" t="s">
        <v>114</v>
      </c>
      <c r="Y33" s="113" t="s">
        <v>115</v>
      </c>
      <c r="Z33" s="106"/>
      <c r="AA33" s="106"/>
      <c r="AB33" s="106"/>
      <c r="AC33" s="106"/>
      <c r="AD33" s="106"/>
      <c r="AE33" s="106"/>
      <c r="AF33" s="106"/>
      <c r="AG33" s="106" t="s">
        <v>116</v>
      </c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</row>
    <row r="34" spans="1:60" outlineLevel="2">
      <c r="A34" s="109"/>
      <c r="B34" s="110"/>
      <c r="C34" s="141" t="s">
        <v>129</v>
      </c>
      <c r="D34" s="115"/>
      <c r="E34" s="116"/>
      <c r="F34" s="113"/>
      <c r="G34" s="113"/>
      <c r="H34" s="113"/>
      <c r="I34" s="113"/>
      <c r="J34" s="113"/>
      <c r="K34" s="113"/>
      <c r="L34" s="113"/>
      <c r="M34" s="113"/>
      <c r="N34" s="112"/>
      <c r="O34" s="112"/>
      <c r="P34" s="112"/>
      <c r="Q34" s="112"/>
      <c r="R34" s="113"/>
      <c r="S34" s="113"/>
      <c r="T34" s="113"/>
      <c r="U34" s="113"/>
      <c r="V34" s="113"/>
      <c r="W34" s="113"/>
      <c r="X34" s="113"/>
      <c r="Y34" s="113"/>
      <c r="Z34" s="106"/>
      <c r="AA34" s="106"/>
      <c r="AB34" s="106"/>
      <c r="AC34" s="106"/>
      <c r="AD34" s="106"/>
      <c r="AE34" s="106"/>
      <c r="AF34" s="106"/>
      <c r="AG34" s="106" t="s">
        <v>118</v>
      </c>
      <c r="AH34" s="106">
        <v>0</v>
      </c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</row>
    <row r="35" spans="1:60" outlineLevel="3">
      <c r="A35" s="109"/>
      <c r="B35" s="110"/>
      <c r="C35" s="141" t="s">
        <v>156</v>
      </c>
      <c r="D35" s="115"/>
      <c r="E35" s="116">
        <v>57.6096</v>
      </c>
      <c r="F35" s="113"/>
      <c r="G35" s="113"/>
      <c r="H35" s="113"/>
      <c r="I35" s="113"/>
      <c r="J35" s="113"/>
      <c r="K35" s="113"/>
      <c r="L35" s="113"/>
      <c r="M35" s="113"/>
      <c r="N35" s="112"/>
      <c r="O35" s="112"/>
      <c r="P35" s="112"/>
      <c r="Q35" s="112"/>
      <c r="R35" s="113"/>
      <c r="S35" s="113"/>
      <c r="T35" s="113"/>
      <c r="U35" s="113"/>
      <c r="V35" s="113"/>
      <c r="W35" s="113"/>
      <c r="X35" s="113"/>
      <c r="Y35" s="113"/>
      <c r="Z35" s="106"/>
      <c r="AA35" s="106"/>
      <c r="AB35" s="106"/>
      <c r="AC35" s="106"/>
      <c r="AD35" s="106"/>
      <c r="AE35" s="106"/>
      <c r="AF35" s="106"/>
      <c r="AG35" s="106" t="s">
        <v>118</v>
      </c>
      <c r="AH35" s="106">
        <v>0</v>
      </c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</row>
    <row r="36" spans="1:60" ht="20.45" outlineLevel="3">
      <c r="A36" s="109"/>
      <c r="B36" s="110"/>
      <c r="C36" s="141" t="s">
        <v>157</v>
      </c>
      <c r="D36" s="115"/>
      <c r="E36" s="116">
        <v>173.60400000000001</v>
      </c>
      <c r="F36" s="113"/>
      <c r="G36" s="113"/>
      <c r="H36" s="113"/>
      <c r="I36" s="113"/>
      <c r="J36" s="113"/>
      <c r="K36" s="113"/>
      <c r="L36" s="113"/>
      <c r="M36" s="113"/>
      <c r="N36" s="112"/>
      <c r="O36" s="112"/>
      <c r="P36" s="112"/>
      <c r="Q36" s="112"/>
      <c r="R36" s="113"/>
      <c r="S36" s="113"/>
      <c r="T36" s="113"/>
      <c r="U36" s="113"/>
      <c r="V36" s="113"/>
      <c r="W36" s="113"/>
      <c r="X36" s="113"/>
      <c r="Y36" s="113"/>
      <c r="Z36" s="106"/>
      <c r="AA36" s="106"/>
      <c r="AB36" s="106"/>
      <c r="AC36" s="106"/>
      <c r="AD36" s="106"/>
      <c r="AE36" s="106"/>
      <c r="AF36" s="106"/>
      <c r="AG36" s="106" t="s">
        <v>118</v>
      </c>
      <c r="AH36" s="106">
        <v>0</v>
      </c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</row>
    <row r="37" spans="1:60" outlineLevel="3">
      <c r="A37" s="109"/>
      <c r="B37" s="110"/>
      <c r="C37" s="141" t="s">
        <v>158</v>
      </c>
      <c r="D37" s="115"/>
      <c r="E37" s="116">
        <v>13.6</v>
      </c>
      <c r="F37" s="113"/>
      <c r="G37" s="113"/>
      <c r="H37" s="113"/>
      <c r="I37" s="113"/>
      <c r="J37" s="113"/>
      <c r="K37" s="113"/>
      <c r="L37" s="113"/>
      <c r="M37" s="113"/>
      <c r="N37" s="112"/>
      <c r="O37" s="112"/>
      <c r="P37" s="112"/>
      <c r="Q37" s="112"/>
      <c r="R37" s="113"/>
      <c r="S37" s="113"/>
      <c r="T37" s="113"/>
      <c r="U37" s="113"/>
      <c r="V37" s="113"/>
      <c r="W37" s="113"/>
      <c r="X37" s="113"/>
      <c r="Y37" s="113"/>
      <c r="Z37" s="106"/>
      <c r="AA37" s="106"/>
      <c r="AB37" s="106"/>
      <c r="AC37" s="106"/>
      <c r="AD37" s="106"/>
      <c r="AE37" s="106"/>
      <c r="AF37" s="106"/>
      <c r="AG37" s="106" t="s">
        <v>118</v>
      </c>
      <c r="AH37" s="106">
        <v>0</v>
      </c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</row>
    <row r="38" spans="1:60" outlineLevel="1">
      <c r="A38" s="124">
        <v>12</v>
      </c>
      <c r="B38" s="125" t="s">
        <v>159</v>
      </c>
      <c r="C38" s="140" t="s">
        <v>160</v>
      </c>
      <c r="D38" s="126" t="s">
        <v>149</v>
      </c>
      <c r="E38" s="127">
        <v>244.81360000000001</v>
      </c>
      <c r="F38" s="128"/>
      <c r="G38" s="129">
        <f>ROUND(E38*F38,2)</f>
        <v>0</v>
      </c>
      <c r="H38" s="128"/>
      <c r="I38" s="129">
        <f>ROUND(E38*H38,2)</f>
        <v>0</v>
      </c>
      <c r="J38" s="128"/>
      <c r="K38" s="129">
        <f>ROUND(E38*J38,2)</f>
        <v>0</v>
      </c>
      <c r="L38" s="129">
        <v>12</v>
      </c>
      <c r="M38" s="129">
        <f>G38*(1+L38/100)</f>
        <v>0</v>
      </c>
      <c r="N38" s="127">
        <v>3.6999999999999999E-4</v>
      </c>
      <c r="O38" s="127">
        <f>ROUND(E38*N38,2)</f>
        <v>0.09</v>
      </c>
      <c r="P38" s="127">
        <v>0</v>
      </c>
      <c r="Q38" s="127">
        <f>ROUND(E38*P38,2)</f>
        <v>0</v>
      </c>
      <c r="R38" s="129"/>
      <c r="S38" s="129" t="s">
        <v>112</v>
      </c>
      <c r="T38" s="130" t="s">
        <v>113</v>
      </c>
      <c r="U38" s="113">
        <v>0.56599999999999995</v>
      </c>
      <c r="V38" s="113">
        <f>ROUND(E38*U38,2)</f>
        <v>138.56</v>
      </c>
      <c r="W38" s="113"/>
      <c r="X38" s="113" t="s">
        <v>114</v>
      </c>
      <c r="Y38" s="113" t="s">
        <v>115</v>
      </c>
      <c r="Z38" s="106"/>
      <c r="AA38" s="106"/>
      <c r="AB38" s="106"/>
      <c r="AC38" s="106"/>
      <c r="AD38" s="106"/>
      <c r="AE38" s="106"/>
      <c r="AF38" s="106"/>
      <c r="AG38" s="106" t="s">
        <v>116</v>
      </c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</row>
    <row r="39" spans="1:60" outlineLevel="2">
      <c r="A39" s="109"/>
      <c r="B39" s="110"/>
      <c r="C39" s="141" t="s">
        <v>161</v>
      </c>
      <c r="D39" s="115"/>
      <c r="E39" s="116"/>
      <c r="F39" s="113"/>
      <c r="G39" s="113"/>
      <c r="H39" s="113"/>
      <c r="I39" s="113"/>
      <c r="J39" s="113"/>
      <c r="K39" s="113"/>
      <c r="L39" s="113"/>
      <c r="M39" s="113"/>
      <c r="N39" s="112"/>
      <c r="O39" s="112"/>
      <c r="P39" s="112"/>
      <c r="Q39" s="112"/>
      <c r="R39" s="113"/>
      <c r="S39" s="113"/>
      <c r="T39" s="113"/>
      <c r="U39" s="113"/>
      <c r="V39" s="113"/>
      <c r="W39" s="113"/>
      <c r="X39" s="113"/>
      <c r="Y39" s="113"/>
      <c r="Z39" s="106"/>
      <c r="AA39" s="106"/>
      <c r="AB39" s="106"/>
      <c r="AC39" s="106"/>
      <c r="AD39" s="106"/>
      <c r="AE39" s="106"/>
      <c r="AF39" s="106"/>
      <c r="AG39" s="106" t="s">
        <v>118</v>
      </c>
      <c r="AH39" s="106">
        <v>0</v>
      </c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</row>
    <row r="40" spans="1:60" outlineLevel="3">
      <c r="A40" s="109"/>
      <c r="B40" s="110"/>
      <c r="C40" s="141" t="s">
        <v>156</v>
      </c>
      <c r="D40" s="115"/>
      <c r="E40" s="116">
        <v>57.6096</v>
      </c>
      <c r="F40" s="113"/>
      <c r="G40" s="113"/>
      <c r="H40" s="113"/>
      <c r="I40" s="113"/>
      <c r="J40" s="113"/>
      <c r="K40" s="113"/>
      <c r="L40" s="113"/>
      <c r="M40" s="113"/>
      <c r="N40" s="112"/>
      <c r="O40" s="112"/>
      <c r="P40" s="112"/>
      <c r="Q40" s="112"/>
      <c r="R40" s="113"/>
      <c r="S40" s="113"/>
      <c r="T40" s="113"/>
      <c r="U40" s="113"/>
      <c r="V40" s="113"/>
      <c r="W40" s="113"/>
      <c r="X40" s="113"/>
      <c r="Y40" s="113"/>
      <c r="Z40" s="106"/>
      <c r="AA40" s="106"/>
      <c r="AB40" s="106"/>
      <c r="AC40" s="106"/>
      <c r="AD40" s="106"/>
      <c r="AE40" s="106"/>
      <c r="AF40" s="106"/>
      <c r="AG40" s="106" t="s">
        <v>118</v>
      </c>
      <c r="AH40" s="106">
        <v>0</v>
      </c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</row>
    <row r="41" spans="1:60" ht="20.45" outlineLevel="3">
      <c r="A41" s="109"/>
      <c r="B41" s="110"/>
      <c r="C41" s="141" t="s">
        <v>157</v>
      </c>
      <c r="D41" s="115"/>
      <c r="E41" s="116">
        <v>173.60400000000001</v>
      </c>
      <c r="F41" s="113"/>
      <c r="G41" s="113"/>
      <c r="H41" s="113"/>
      <c r="I41" s="113"/>
      <c r="J41" s="113"/>
      <c r="K41" s="113"/>
      <c r="L41" s="113"/>
      <c r="M41" s="113"/>
      <c r="N41" s="112"/>
      <c r="O41" s="112"/>
      <c r="P41" s="112"/>
      <c r="Q41" s="112"/>
      <c r="R41" s="113"/>
      <c r="S41" s="113"/>
      <c r="T41" s="113"/>
      <c r="U41" s="113"/>
      <c r="V41" s="113"/>
      <c r="W41" s="113"/>
      <c r="X41" s="113"/>
      <c r="Y41" s="113"/>
      <c r="Z41" s="106"/>
      <c r="AA41" s="106"/>
      <c r="AB41" s="106"/>
      <c r="AC41" s="106"/>
      <c r="AD41" s="106"/>
      <c r="AE41" s="106"/>
      <c r="AF41" s="106"/>
      <c r="AG41" s="106" t="s">
        <v>118</v>
      </c>
      <c r="AH41" s="106">
        <v>0</v>
      </c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</row>
    <row r="42" spans="1:60" outlineLevel="3">
      <c r="A42" s="109"/>
      <c r="B42" s="110"/>
      <c r="C42" s="141" t="s">
        <v>158</v>
      </c>
      <c r="D42" s="115"/>
      <c r="E42" s="116">
        <v>13.6</v>
      </c>
      <c r="F42" s="113"/>
      <c r="G42" s="113"/>
      <c r="H42" s="113"/>
      <c r="I42" s="113"/>
      <c r="J42" s="113"/>
      <c r="K42" s="113"/>
      <c r="L42" s="113"/>
      <c r="M42" s="113"/>
      <c r="N42" s="112"/>
      <c r="O42" s="112"/>
      <c r="P42" s="112"/>
      <c r="Q42" s="112"/>
      <c r="R42" s="113"/>
      <c r="S42" s="113"/>
      <c r="T42" s="113"/>
      <c r="U42" s="113"/>
      <c r="V42" s="113"/>
      <c r="W42" s="113"/>
      <c r="X42" s="113"/>
      <c r="Y42" s="113"/>
      <c r="Z42" s="106"/>
      <c r="AA42" s="106"/>
      <c r="AB42" s="106"/>
      <c r="AC42" s="106"/>
      <c r="AD42" s="106"/>
      <c r="AE42" s="106"/>
      <c r="AF42" s="106"/>
      <c r="AG42" s="106" t="s">
        <v>118</v>
      </c>
      <c r="AH42" s="106">
        <v>0</v>
      </c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</row>
    <row r="43" spans="1:60" outlineLevel="1">
      <c r="A43" s="132">
        <v>13</v>
      </c>
      <c r="B43" s="133" t="s">
        <v>162</v>
      </c>
      <c r="C43" s="143" t="s">
        <v>163</v>
      </c>
      <c r="D43" s="134" t="s">
        <v>149</v>
      </c>
      <c r="E43" s="135">
        <v>244.81360000000001</v>
      </c>
      <c r="F43" s="136"/>
      <c r="G43" s="137">
        <f>ROUND(E43*F43,2)</f>
        <v>0</v>
      </c>
      <c r="H43" s="136"/>
      <c r="I43" s="137">
        <f>ROUND(E43*H43,2)</f>
        <v>0</v>
      </c>
      <c r="J43" s="136"/>
      <c r="K43" s="137">
        <f>ROUND(E43*J43,2)</f>
        <v>0</v>
      </c>
      <c r="L43" s="137">
        <v>12</v>
      </c>
      <c r="M43" s="137">
        <f>G43*(1+L43/100)</f>
        <v>0</v>
      </c>
      <c r="N43" s="135">
        <v>0</v>
      </c>
      <c r="O43" s="135">
        <f>ROUND(E43*N43,2)</f>
        <v>0</v>
      </c>
      <c r="P43" s="135">
        <v>0</v>
      </c>
      <c r="Q43" s="135">
        <f>ROUND(E43*P43,2)</f>
        <v>0</v>
      </c>
      <c r="R43" s="137"/>
      <c r="S43" s="137" t="s">
        <v>112</v>
      </c>
      <c r="T43" s="138" t="s">
        <v>113</v>
      </c>
      <c r="U43" s="113">
        <v>0.189</v>
      </c>
      <c r="V43" s="113">
        <f>ROUND(E43*U43,2)</f>
        <v>46.27</v>
      </c>
      <c r="W43" s="113"/>
      <c r="X43" s="113" t="s">
        <v>114</v>
      </c>
      <c r="Y43" s="113" t="s">
        <v>115</v>
      </c>
      <c r="Z43" s="106"/>
      <c r="AA43" s="106"/>
      <c r="AB43" s="106"/>
      <c r="AC43" s="106"/>
      <c r="AD43" s="106"/>
      <c r="AE43" s="106"/>
      <c r="AF43" s="106"/>
      <c r="AG43" s="106" t="s">
        <v>116</v>
      </c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</row>
    <row r="44" spans="1:60" outlineLevel="1">
      <c r="A44" s="124">
        <v>14</v>
      </c>
      <c r="B44" s="125" t="s">
        <v>164</v>
      </c>
      <c r="C44" s="140" t="s">
        <v>165</v>
      </c>
      <c r="D44" s="126" t="s">
        <v>149</v>
      </c>
      <c r="E44" s="127">
        <v>18.684000000000001</v>
      </c>
      <c r="F44" s="128"/>
      <c r="G44" s="129">
        <f>ROUND(E44*F44,2)</f>
        <v>0</v>
      </c>
      <c r="H44" s="128"/>
      <c r="I44" s="129">
        <f>ROUND(E44*H44,2)</f>
        <v>0</v>
      </c>
      <c r="J44" s="128"/>
      <c r="K44" s="129">
        <f>ROUND(E44*J44,2)</f>
        <v>0</v>
      </c>
      <c r="L44" s="129">
        <v>12</v>
      </c>
      <c r="M44" s="129">
        <f>G44*(1+L44/100)</f>
        <v>0</v>
      </c>
      <c r="N44" s="127">
        <v>1.0000000000000001E-5</v>
      </c>
      <c r="O44" s="127">
        <f>ROUND(E44*N44,2)</f>
        <v>0</v>
      </c>
      <c r="P44" s="127">
        <v>0</v>
      </c>
      <c r="Q44" s="127">
        <f>ROUND(E44*P44,2)</f>
        <v>0</v>
      </c>
      <c r="R44" s="129"/>
      <c r="S44" s="129" t="s">
        <v>124</v>
      </c>
      <c r="T44" s="130" t="s">
        <v>125</v>
      </c>
      <c r="U44" s="113">
        <v>7.1999999999999995E-2</v>
      </c>
      <c r="V44" s="113">
        <f>ROUND(E44*U44,2)</f>
        <v>1.35</v>
      </c>
      <c r="W44" s="113"/>
      <c r="X44" s="113" t="s">
        <v>114</v>
      </c>
      <c r="Y44" s="113" t="s">
        <v>115</v>
      </c>
      <c r="Z44" s="106"/>
      <c r="AA44" s="106"/>
      <c r="AB44" s="106"/>
      <c r="AC44" s="106"/>
      <c r="AD44" s="106"/>
      <c r="AE44" s="106"/>
      <c r="AF44" s="106"/>
      <c r="AG44" s="106" t="s">
        <v>116</v>
      </c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</row>
    <row r="45" spans="1:60" outlineLevel="2">
      <c r="A45" s="109"/>
      <c r="B45" s="110"/>
      <c r="C45" s="141" t="s">
        <v>166</v>
      </c>
      <c r="D45" s="115"/>
      <c r="E45" s="116">
        <v>18.684000000000001</v>
      </c>
      <c r="F45" s="113"/>
      <c r="G45" s="113"/>
      <c r="H45" s="113"/>
      <c r="I45" s="113"/>
      <c r="J45" s="113"/>
      <c r="K45" s="113"/>
      <c r="L45" s="113"/>
      <c r="M45" s="113"/>
      <c r="N45" s="112"/>
      <c r="O45" s="112"/>
      <c r="P45" s="112"/>
      <c r="Q45" s="112"/>
      <c r="R45" s="113"/>
      <c r="S45" s="113"/>
      <c r="T45" s="113"/>
      <c r="U45" s="113"/>
      <c r="V45" s="113"/>
      <c r="W45" s="113"/>
      <c r="X45" s="113"/>
      <c r="Y45" s="113"/>
      <c r="Z45" s="106"/>
      <c r="AA45" s="106"/>
      <c r="AB45" s="106"/>
      <c r="AC45" s="106"/>
      <c r="AD45" s="106"/>
      <c r="AE45" s="106"/>
      <c r="AF45" s="106"/>
      <c r="AG45" s="106" t="s">
        <v>118</v>
      </c>
      <c r="AH45" s="106">
        <v>0</v>
      </c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</row>
    <row r="46" spans="1:60">
      <c r="A46" s="118" t="s">
        <v>107</v>
      </c>
      <c r="B46" s="119" t="s">
        <v>70</v>
      </c>
      <c r="C46" s="139" t="s">
        <v>71</v>
      </c>
      <c r="D46" s="120"/>
      <c r="E46" s="121"/>
      <c r="F46" s="122"/>
      <c r="G46" s="122">
        <f>SUMIF(AG47:AG63,"&lt;&gt;NOR",G47:G63)</f>
        <v>0</v>
      </c>
      <c r="H46" s="122"/>
      <c r="I46" s="122">
        <f>SUM(I47:I63)</f>
        <v>0</v>
      </c>
      <c r="J46" s="122"/>
      <c r="K46" s="122">
        <f>SUM(K47:K63)</f>
        <v>0</v>
      </c>
      <c r="L46" s="122"/>
      <c r="M46" s="122">
        <f>SUM(M47:M63)</f>
        <v>0</v>
      </c>
      <c r="N46" s="121"/>
      <c r="O46" s="121">
        <f>SUM(O47:O63)</f>
        <v>3.12</v>
      </c>
      <c r="P46" s="121"/>
      <c r="Q46" s="121">
        <f>SUM(Q47:Q63)</f>
        <v>2.31</v>
      </c>
      <c r="R46" s="122"/>
      <c r="S46" s="122"/>
      <c r="T46" s="123"/>
      <c r="U46" s="117"/>
      <c r="V46" s="117">
        <f>SUM(V47:V63)</f>
        <v>55.76</v>
      </c>
      <c r="W46" s="117"/>
      <c r="X46" s="117"/>
      <c r="Y46" s="117"/>
      <c r="AG46" t="s">
        <v>108</v>
      </c>
    </row>
    <row r="47" spans="1:60" ht="20.45" outlineLevel="1">
      <c r="A47" s="124">
        <v>15</v>
      </c>
      <c r="B47" s="125" t="s">
        <v>167</v>
      </c>
      <c r="C47" s="140" t="s">
        <v>168</v>
      </c>
      <c r="D47" s="126" t="s">
        <v>169</v>
      </c>
      <c r="E47" s="127">
        <v>204</v>
      </c>
      <c r="F47" s="128"/>
      <c r="G47" s="129">
        <f>ROUND(E47*F47,2)</f>
        <v>0</v>
      </c>
      <c r="H47" s="128"/>
      <c r="I47" s="129">
        <f>ROUND(E47*H47,2)</f>
        <v>0</v>
      </c>
      <c r="J47" s="128"/>
      <c r="K47" s="129">
        <f>ROUND(E47*J47,2)</f>
        <v>0</v>
      </c>
      <c r="L47" s="129">
        <v>12</v>
      </c>
      <c r="M47" s="129">
        <f>G47*(1+L47/100)</f>
        <v>0</v>
      </c>
      <c r="N47" s="127">
        <v>0</v>
      </c>
      <c r="O47" s="127">
        <f>ROUND(E47*N47,2)</f>
        <v>0</v>
      </c>
      <c r="P47" s="127">
        <v>0</v>
      </c>
      <c r="Q47" s="127">
        <f>ROUND(E47*P47,2)</f>
        <v>0</v>
      </c>
      <c r="R47" s="129"/>
      <c r="S47" s="129" t="s">
        <v>112</v>
      </c>
      <c r="T47" s="130" t="s">
        <v>113</v>
      </c>
      <c r="U47" s="113">
        <v>0.03</v>
      </c>
      <c r="V47" s="113">
        <f>ROUND(E47*U47,2)</f>
        <v>6.12</v>
      </c>
      <c r="W47" s="113"/>
      <c r="X47" s="113" t="s">
        <v>114</v>
      </c>
      <c r="Y47" s="113" t="s">
        <v>115</v>
      </c>
      <c r="Z47" s="106"/>
      <c r="AA47" s="106"/>
      <c r="AB47" s="106"/>
      <c r="AC47" s="106"/>
      <c r="AD47" s="106"/>
      <c r="AE47" s="106"/>
      <c r="AF47" s="106"/>
      <c r="AG47" s="106" t="s">
        <v>116</v>
      </c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  <c r="AZ47" s="106"/>
      <c r="BA47" s="106"/>
      <c r="BB47" s="106"/>
      <c r="BC47" s="106"/>
      <c r="BD47" s="106"/>
      <c r="BE47" s="106"/>
      <c r="BF47" s="106"/>
      <c r="BG47" s="106"/>
      <c r="BH47" s="106"/>
    </row>
    <row r="48" spans="1:60" outlineLevel="2">
      <c r="A48" s="109"/>
      <c r="B48" s="110"/>
      <c r="C48" s="141" t="s">
        <v>170</v>
      </c>
      <c r="D48" s="115"/>
      <c r="E48" s="116"/>
      <c r="F48" s="113"/>
      <c r="G48" s="113"/>
      <c r="H48" s="113"/>
      <c r="I48" s="113"/>
      <c r="J48" s="113"/>
      <c r="K48" s="113"/>
      <c r="L48" s="113"/>
      <c r="M48" s="113"/>
      <c r="N48" s="112"/>
      <c r="O48" s="112"/>
      <c r="P48" s="112"/>
      <c r="Q48" s="112"/>
      <c r="R48" s="113"/>
      <c r="S48" s="113"/>
      <c r="T48" s="113"/>
      <c r="U48" s="113"/>
      <c r="V48" s="113"/>
      <c r="W48" s="113"/>
      <c r="X48" s="113"/>
      <c r="Y48" s="113"/>
      <c r="Z48" s="106"/>
      <c r="AA48" s="106"/>
      <c r="AB48" s="106"/>
      <c r="AC48" s="106"/>
      <c r="AD48" s="106"/>
      <c r="AE48" s="106"/>
      <c r="AF48" s="106"/>
      <c r="AG48" s="106" t="s">
        <v>118</v>
      </c>
      <c r="AH48" s="106">
        <v>0</v>
      </c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</row>
    <row r="49" spans="1:60" outlineLevel="3">
      <c r="A49" s="109"/>
      <c r="B49" s="110"/>
      <c r="C49" s="141" t="s">
        <v>171</v>
      </c>
      <c r="D49" s="115"/>
      <c r="E49" s="116">
        <v>204</v>
      </c>
      <c r="F49" s="113"/>
      <c r="G49" s="113"/>
      <c r="H49" s="113"/>
      <c r="I49" s="113"/>
      <c r="J49" s="113"/>
      <c r="K49" s="113"/>
      <c r="L49" s="113"/>
      <c r="M49" s="113"/>
      <c r="N49" s="112"/>
      <c r="O49" s="112"/>
      <c r="P49" s="112"/>
      <c r="Q49" s="112"/>
      <c r="R49" s="113"/>
      <c r="S49" s="113"/>
      <c r="T49" s="113"/>
      <c r="U49" s="113"/>
      <c r="V49" s="113"/>
      <c r="W49" s="113"/>
      <c r="X49" s="113"/>
      <c r="Y49" s="113"/>
      <c r="Z49" s="106"/>
      <c r="AA49" s="106"/>
      <c r="AB49" s="106"/>
      <c r="AC49" s="106"/>
      <c r="AD49" s="106"/>
      <c r="AE49" s="106"/>
      <c r="AF49" s="106"/>
      <c r="AG49" s="106" t="s">
        <v>118</v>
      </c>
      <c r="AH49" s="106">
        <v>0</v>
      </c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</row>
    <row r="50" spans="1:60" outlineLevel="1">
      <c r="A50" s="124">
        <v>16</v>
      </c>
      <c r="B50" s="125" t="s">
        <v>172</v>
      </c>
      <c r="C50" s="140" t="s">
        <v>173</v>
      </c>
      <c r="D50" s="126" t="s">
        <v>174</v>
      </c>
      <c r="E50" s="127">
        <v>136</v>
      </c>
      <c r="F50" s="128"/>
      <c r="G50" s="129">
        <f>ROUND(E50*F50,2)</f>
        <v>0</v>
      </c>
      <c r="H50" s="128"/>
      <c r="I50" s="129">
        <f>ROUND(E50*H50,2)</f>
        <v>0</v>
      </c>
      <c r="J50" s="128"/>
      <c r="K50" s="129">
        <f>ROUND(E50*J50,2)</f>
        <v>0</v>
      </c>
      <c r="L50" s="129">
        <v>12</v>
      </c>
      <c r="M50" s="129">
        <f>G50*(1+L50/100)</f>
        <v>0</v>
      </c>
      <c r="N50" s="127">
        <v>0</v>
      </c>
      <c r="O50" s="127">
        <f>ROUND(E50*N50,2)</f>
        <v>0</v>
      </c>
      <c r="P50" s="127">
        <v>0.01</v>
      </c>
      <c r="Q50" s="127">
        <f>ROUND(E50*P50,2)</f>
        <v>1.36</v>
      </c>
      <c r="R50" s="129"/>
      <c r="S50" s="129" t="s">
        <v>124</v>
      </c>
      <c r="T50" s="130" t="s">
        <v>125</v>
      </c>
      <c r="U50" s="113">
        <v>0.2</v>
      </c>
      <c r="V50" s="113">
        <f>ROUND(E50*U50,2)</f>
        <v>27.2</v>
      </c>
      <c r="W50" s="113"/>
      <c r="X50" s="113" t="s">
        <v>114</v>
      </c>
      <c r="Y50" s="113" t="s">
        <v>115</v>
      </c>
      <c r="Z50" s="106"/>
      <c r="AA50" s="106"/>
      <c r="AB50" s="106"/>
      <c r="AC50" s="106"/>
      <c r="AD50" s="106"/>
      <c r="AE50" s="106"/>
      <c r="AF50" s="106"/>
      <c r="AG50" s="106" t="s">
        <v>116</v>
      </c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/>
      <c r="BF50" s="106"/>
      <c r="BG50" s="106"/>
      <c r="BH50" s="106"/>
    </row>
    <row r="51" spans="1:60" outlineLevel="2">
      <c r="A51" s="109"/>
      <c r="B51" s="110"/>
      <c r="C51" s="141" t="s">
        <v>170</v>
      </c>
      <c r="D51" s="115"/>
      <c r="E51" s="116"/>
      <c r="F51" s="113"/>
      <c r="G51" s="113"/>
      <c r="H51" s="113"/>
      <c r="I51" s="113"/>
      <c r="J51" s="113"/>
      <c r="K51" s="113"/>
      <c r="L51" s="113"/>
      <c r="M51" s="113"/>
      <c r="N51" s="112"/>
      <c r="O51" s="112"/>
      <c r="P51" s="112"/>
      <c r="Q51" s="112"/>
      <c r="R51" s="113"/>
      <c r="S51" s="113"/>
      <c r="T51" s="113"/>
      <c r="U51" s="113"/>
      <c r="V51" s="113"/>
      <c r="W51" s="113"/>
      <c r="X51" s="113"/>
      <c r="Y51" s="113"/>
      <c r="Z51" s="106"/>
      <c r="AA51" s="106"/>
      <c r="AB51" s="106"/>
      <c r="AC51" s="106"/>
      <c r="AD51" s="106"/>
      <c r="AE51" s="106"/>
      <c r="AF51" s="106"/>
      <c r="AG51" s="106" t="s">
        <v>118</v>
      </c>
      <c r="AH51" s="106">
        <v>0</v>
      </c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</row>
    <row r="52" spans="1:60" outlineLevel="3">
      <c r="A52" s="109"/>
      <c r="B52" s="110"/>
      <c r="C52" s="141" t="s">
        <v>175</v>
      </c>
      <c r="D52" s="115"/>
      <c r="E52" s="116">
        <v>136</v>
      </c>
      <c r="F52" s="113"/>
      <c r="G52" s="113"/>
      <c r="H52" s="113"/>
      <c r="I52" s="113"/>
      <c r="J52" s="113"/>
      <c r="K52" s="113"/>
      <c r="L52" s="113"/>
      <c r="M52" s="113"/>
      <c r="N52" s="112"/>
      <c r="O52" s="112"/>
      <c r="P52" s="112"/>
      <c r="Q52" s="112"/>
      <c r="R52" s="113"/>
      <c r="S52" s="113"/>
      <c r="T52" s="113"/>
      <c r="U52" s="113"/>
      <c r="V52" s="113"/>
      <c r="W52" s="113"/>
      <c r="X52" s="113"/>
      <c r="Y52" s="113"/>
      <c r="Z52" s="106"/>
      <c r="AA52" s="106"/>
      <c r="AB52" s="106"/>
      <c r="AC52" s="106"/>
      <c r="AD52" s="106"/>
      <c r="AE52" s="106"/>
      <c r="AF52" s="106"/>
      <c r="AG52" s="106" t="s">
        <v>118</v>
      </c>
      <c r="AH52" s="106">
        <v>0</v>
      </c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</row>
    <row r="53" spans="1:60" outlineLevel="1">
      <c r="A53" s="124">
        <v>17</v>
      </c>
      <c r="B53" s="125" t="s">
        <v>176</v>
      </c>
      <c r="C53" s="140" t="s">
        <v>177</v>
      </c>
      <c r="D53" s="126" t="s">
        <v>174</v>
      </c>
      <c r="E53" s="127">
        <v>68</v>
      </c>
      <c r="F53" s="128"/>
      <c r="G53" s="129">
        <f>ROUND(E53*F53,2)</f>
        <v>0</v>
      </c>
      <c r="H53" s="128"/>
      <c r="I53" s="129">
        <f>ROUND(E53*H53,2)</f>
        <v>0</v>
      </c>
      <c r="J53" s="128"/>
      <c r="K53" s="129">
        <f>ROUND(E53*J53,2)</f>
        <v>0</v>
      </c>
      <c r="L53" s="129">
        <v>12</v>
      </c>
      <c r="M53" s="129">
        <f>G53*(1+L53/100)</f>
        <v>0</v>
      </c>
      <c r="N53" s="127">
        <v>0</v>
      </c>
      <c r="O53" s="127">
        <f>ROUND(E53*N53,2)</f>
        <v>0</v>
      </c>
      <c r="P53" s="127">
        <v>1.4E-2</v>
      </c>
      <c r="Q53" s="127">
        <f>ROUND(E53*P53,2)</f>
        <v>0.95</v>
      </c>
      <c r="R53" s="129"/>
      <c r="S53" s="129" t="s">
        <v>124</v>
      </c>
      <c r="T53" s="130" t="s">
        <v>125</v>
      </c>
      <c r="U53" s="113">
        <v>0.24</v>
      </c>
      <c r="V53" s="113">
        <f>ROUND(E53*U53,2)</f>
        <v>16.32</v>
      </c>
      <c r="W53" s="113"/>
      <c r="X53" s="113" t="s">
        <v>114</v>
      </c>
      <c r="Y53" s="113" t="s">
        <v>115</v>
      </c>
      <c r="Z53" s="106"/>
      <c r="AA53" s="106"/>
      <c r="AB53" s="106"/>
      <c r="AC53" s="106"/>
      <c r="AD53" s="106"/>
      <c r="AE53" s="106"/>
      <c r="AF53" s="106"/>
      <c r="AG53" s="106" t="s">
        <v>116</v>
      </c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</row>
    <row r="54" spans="1:60" outlineLevel="2">
      <c r="A54" s="109"/>
      <c r="B54" s="110"/>
      <c r="C54" s="141" t="s">
        <v>129</v>
      </c>
      <c r="D54" s="115"/>
      <c r="E54" s="116"/>
      <c r="F54" s="113"/>
      <c r="G54" s="113"/>
      <c r="H54" s="113"/>
      <c r="I54" s="113"/>
      <c r="J54" s="113"/>
      <c r="K54" s="113"/>
      <c r="L54" s="113"/>
      <c r="M54" s="113"/>
      <c r="N54" s="112"/>
      <c r="O54" s="112"/>
      <c r="P54" s="112"/>
      <c r="Q54" s="112"/>
      <c r="R54" s="113"/>
      <c r="S54" s="113"/>
      <c r="T54" s="113"/>
      <c r="U54" s="113"/>
      <c r="V54" s="113"/>
      <c r="W54" s="113"/>
      <c r="X54" s="113"/>
      <c r="Y54" s="113"/>
      <c r="Z54" s="106"/>
      <c r="AA54" s="106"/>
      <c r="AB54" s="106"/>
      <c r="AC54" s="106"/>
      <c r="AD54" s="106"/>
      <c r="AE54" s="106"/>
      <c r="AF54" s="106"/>
      <c r="AG54" s="106" t="s">
        <v>118</v>
      </c>
      <c r="AH54" s="106">
        <v>0</v>
      </c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</row>
    <row r="55" spans="1:60" outlineLevel="3">
      <c r="A55" s="109"/>
      <c r="B55" s="110"/>
      <c r="C55" s="141" t="s">
        <v>178</v>
      </c>
      <c r="D55" s="115"/>
      <c r="E55" s="116">
        <v>68</v>
      </c>
      <c r="F55" s="113"/>
      <c r="G55" s="113"/>
      <c r="H55" s="113"/>
      <c r="I55" s="113"/>
      <c r="J55" s="113"/>
      <c r="K55" s="113"/>
      <c r="L55" s="113"/>
      <c r="M55" s="113"/>
      <c r="N55" s="112"/>
      <c r="O55" s="112"/>
      <c r="P55" s="112"/>
      <c r="Q55" s="112"/>
      <c r="R55" s="113"/>
      <c r="S55" s="113"/>
      <c r="T55" s="113"/>
      <c r="U55" s="113"/>
      <c r="V55" s="113"/>
      <c r="W55" s="113"/>
      <c r="X55" s="113"/>
      <c r="Y55" s="113"/>
      <c r="Z55" s="106"/>
      <c r="AA55" s="106"/>
      <c r="AB55" s="106"/>
      <c r="AC55" s="106"/>
      <c r="AD55" s="106"/>
      <c r="AE55" s="106"/>
      <c r="AF55" s="106"/>
      <c r="AG55" s="106" t="s">
        <v>118</v>
      </c>
      <c r="AH55" s="106">
        <v>0</v>
      </c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</row>
    <row r="56" spans="1:60" ht="20.45" outlineLevel="1">
      <c r="A56" s="124">
        <v>18</v>
      </c>
      <c r="B56" s="125" t="s">
        <v>179</v>
      </c>
      <c r="C56" s="140" t="s">
        <v>180</v>
      </c>
      <c r="D56" s="126" t="s">
        <v>169</v>
      </c>
      <c r="E56" s="127">
        <v>204</v>
      </c>
      <c r="F56" s="128"/>
      <c r="G56" s="129">
        <f>ROUND(E56*F56,2)</f>
        <v>0</v>
      </c>
      <c r="H56" s="128"/>
      <c r="I56" s="129">
        <f>ROUND(E56*H56,2)</f>
        <v>0</v>
      </c>
      <c r="J56" s="128"/>
      <c r="K56" s="129">
        <f>ROUND(E56*J56,2)</f>
        <v>0</v>
      </c>
      <c r="L56" s="129">
        <v>12</v>
      </c>
      <c r="M56" s="129">
        <f>G56*(1+L56/100)</f>
        <v>0</v>
      </c>
      <c r="N56" s="127">
        <v>0</v>
      </c>
      <c r="O56" s="127">
        <f>ROUND(E56*N56,2)</f>
        <v>0</v>
      </c>
      <c r="P56" s="127">
        <v>0</v>
      </c>
      <c r="Q56" s="127">
        <f>ROUND(E56*P56,2)</f>
        <v>0</v>
      </c>
      <c r="R56" s="129"/>
      <c r="S56" s="129" t="s">
        <v>124</v>
      </c>
      <c r="T56" s="130" t="s">
        <v>113</v>
      </c>
      <c r="U56" s="113">
        <v>0.03</v>
      </c>
      <c r="V56" s="113">
        <f>ROUND(E56*U56,2)</f>
        <v>6.12</v>
      </c>
      <c r="W56" s="113"/>
      <c r="X56" s="113" t="s">
        <v>114</v>
      </c>
      <c r="Y56" s="113" t="s">
        <v>115</v>
      </c>
      <c r="Z56" s="106"/>
      <c r="AA56" s="106"/>
      <c r="AB56" s="106"/>
      <c r="AC56" s="106"/>
      <c r="AD56" s="106"/>
      <c r="AE56" s="106"/>
      <c r="AF56" s="106"/>
      <c r="AG56" s="106" t="s">
        <v>116</v>
      </c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</row>
    <row r="57" spans="1:60" outlineLevel="2">
      <c r="A57" s="109"/>
      <c r="B57" s="110"/>
      <c r="C57" s="141" t="s">
        <v>170</v>
      </c>
      <c r="D57" s="115"/>
      <c r="E57" s="116"/>
      <c r="F57" s="113"/>
      <c r="G57" s="113"/>
      <c r="H57" s="113"/>
      <c r="I57" s="113"/>
      <c r="J57" s="113"/>
      <c r="K57" s="113"/>
      <c r="L57" s="113"/>
      <c r="M57" s="113"/>
      <c r="N57" s="112"/>
      <c r="O57" s="112"/>
      <c r="P57" s="112"/>
      <c r="Q57" s="112"/>
      <c r="R57" s="113"/>
      <c r="S57" s="113"/>
      <c r="T57" s="113"/>
      <c r="U57" s="113"/>
      <c r="V57" s="113"/>
      <c r="W57" s="113"/>
      <c r="X57" s="113"/>
      <c r="Y57" s="113"/>
      <c r="Z57" s="106"/>
      <c r="AA57" s="106"/>
      <c r="AB57" s="106"/>
      <c r="AC57" s="106"/>
      <c r="AD57" s="106"/>
      <c r="AE57" s="106"/>
      <c r="AF57" s="106"/>
      <c r="AG57" s="106" t="s">
        <v>118</v>
      </c>
      <c r="AH57" s="106">
        <v>0</v>
      </c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</row>
    <row r="58" spans="1:60" outlineLevel="3">
      <c r="A58" s="109"/>
      <c r="B58" s="110"/>
      <c r="C58" s="141" t="s">
        <v>171</v>
      </c>
      <c r="D58" s="115"/>
      <c r="E58" s="116">
        <v>204</v>
      </c>
      <c r="F58" s="113"/>
      <c r="G58" s="113"/>
      <c r="H58" s="113"/>
      <c r="I58" s="113"/>
      <c r="J58" s="113"/>
      <c r="K58" s="113"/>
      <c r="L58" s="113"/>
      <c r="M58" s="113"/>
      <c r="N58" s="112"/>
      <c r="O58" s="112"/>
      <c r="P58" s="112"/>
      <c r="Q58" s="112"/>
      <c r="R58" s="113"/>
      <c r="S58" s="113"/>
      <c r="T58" s="113"/>
      <c r="U58" s="113"/>
      <c r="V58" s="113"/>
      <c r="W58" s="113"/>
      <c r="X58" s="113"/>
      <c r="Y58" s="113"/>
      <c r="Z58" s="106"/>
      <c r="AA58" s="106"/>
      <c r="AB58" s="106"/>
      <c r="AC58" s="106"/>
      <c r="AD58" s="106"/>
      <c r="AE58" s="106"/>
      <c r="AF58" s="106"/>
      <c r="AG58" s="106" t="s">
        <v>118</v>
      </c>
      <c r="AH58" s="106">
        <v>0</v>
      </c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</row>
    <row r="59" spans="1:60" outlineLevel="1">
      <c r="A59" s="132">
        <v>19</v>
      </c>
      <c r="B59" s="133" t="s">
        <v>181</v>
      </c>
      <c r="C59" s="143" t="s">
        <v>182</v>
      </c>
      <c r="D59" s="134" t="s">
        <v>183</v>
      </c>
      <c r="E59" s="135">
        <v>1</v>
      </c>
      <c r="F59" s="136"/>
      <c r="G59" s="137">
        <f>ROUND(E59*F59,2)</f>
        <v>0</v>
      </c>
      <c r="H59" s="136"/>
      <c r="I59" s="137">
        <f>ROUND(E59*H59,2)</f>
        <v>0</v>
      </c>
      <c r="J59" s="136"/>
      <c r="K59" s="137">
        <f>ROUND(E59*J59,2)</f>
        <v>0</v>
      </c>
      <c r="L59" s="137">
        <v>12</v>
      </c>
      <c r="M59" s="137">
        <f>G59*(1+L59/100)</f>
        <v>0</v>
      </c>
      <c r="N59" s="135">
        <v>0</v>
      </c>
      <c r="O59" s="135">
        <f>ROUND(E59*N59,2)</f>
        <v>0</v>
      </c>
      <c r="P59" s="135">
        <v>0</v>
      </c>
      <c r="Q59" s="135">
        <f>ROUND(E59*P59,2)</f>
        <v>0</v>
      </c>
      <c r="R59" s="137"/>
      <c r="S59" s="137" t="s">
        <v>124</v>
      </c>
      <c r="T59" s="138" t="s">
        <v>125</v>
      </c>
      <c r="U59" s="113">
        <v>0</v>
      </c>
      <c r="V59" s="113">
        <f>ROUND(E59*U59,2)</f>
        <v>0</v>
      </c>
      <c r="W59" s="113"/>
      <c r="X59" s="113" t="s">
        <v>114</v>
      </c>
      <c r="Y59" s="113" t="s">
        <v>115</v>
      </c>
      <c r="Z59" s="106"/>
      <c r="AA59" s="106"/>
      <c r="AB59" s="106"/>
      <c r="AC59" s="106"/>
      <c r="AD59" s="106"/>
      <c r="AE59" s="106"/>
      <c r="AF59" s="106"/>
      <c r="AG59" s="106" t="s">
        <v>116</v>
      </c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</row>
    <row r="60" spans="1:60" outlineLevel="1">
      <c r="A60" s="124">
        <v>20</v>
      </c>
      <c r="B60" s="125" t="s">
        <v>184</v>
      </c>
      <c r="C60" s="140" t="s">
        <v>185</v>
      </c>
      <c r="D60" s="126" t="s">
        <v>149</v>
      </c>
      <c r="E60" s="127">
        <v>124.95</v>
      </c>
      <c r="F60" s="128"/>
      <c r="G60" s="129">
        <f>ROUND(E60*F60,2)</f>
        <v>0</v>
      </c>
      <c r="H60" s="128"/>
      <c r="I60" s="129">
        <f>ROUND(E60*H60,2)</f>
        <v>0</v>
      </c>
      <c r="J60" s="128"/>
      <c r="K60" s="129">
        <f>ROUND(E60*J60,2)</f>
        <v>0</v>
      </c>
      <c r="L60" s="129">
        <v>12</v>
      </c>
      <c r="M60" s="129">
        <f>G60*(1+L60/100)</f>
        <v>0</v>
      </c>
      <c r="N60" s="127">
        <v>2.5000000000000001E-2</v>
      </c>
      <c r="O60" s="127">
        <f>ROUND(E60*N60,2)</f>
        <v>3.12</v>
      </c>
      <c r="P60" s="127">
        <v>0</v>
      </c>
      <c r="Q60" s="127">
        <f>ROUND(E60*P60,2)</f>
        <v>0</v>
      </c>
      <c r="R60" s="129" t="s">
        <v>186</v>
      </c>
      <c r="S60" s="129" t="s">
        <v>112</v>
      </c>
      <c r="T60" s="130" t="s">
        <v>113</v>
      </c>
      <c r="U60" s="113">
        <v>0</v>
      </c>
      <c r="V60" s="113">
        <f>ROUND(E60*U60,2)</f>
        <v>0</v>
      </c>
      <c r="W60" s="113"/>
      <c r="X60" s="113" t="s">
        <v>140</v>
      </c>
      <c r="Y60" s="113" t="s">
        <v>115</v>
      </c>
      <c r="Z60" s="106"/>
      <c r="AA60" s="106"/>
      <c r="AB60" s="106"/>
      <c r="AC60" s="106"/>
      <c r="AD60" s="106"/>
      <c r="AE60" s="106"/>
      <c r="AF60" s="106"/>
      <c r="AG60" s="106" t="s">
        <v>141</v>
      </c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</row>
    <row r="61" spans="1:60" outlineLevel="2">
      <c r="A61" s="109"/>
      <c r="B61" s="110"/>
      <c r="C61" s="141" t="s">
        <v>129</v>
      </c>
      <c r="D61" s="115"/>
      <c r="E61" s="116"/>
      <c r="F61" s="113"/>
      <c r="G61" s="113"/>
      <c r="H61" s="113"/>
      <c r="I61" s="113"/>
      <c r="J61" s="113"/>
      <c r="K61" s="113"/>
      <c r="L61" s="113"/>
      <c r="M61" s="113"/>
      <c r="N61" s="112"/>
      <c r="O61" s="112"/>
      <c r="P61" s="112"/>
      <c r="Q61" s="112"/>
      <c r="R61" s="113"/>
      <c r="S61" s="113"/>
      <c r="T61" s="113"/>
      <c r="U61" s="113"/>
      <c r="V61" s="113"/>
      <c r="W61" s="113"/>
      <c r="X61" s="113"/>
      <c r="Y61" s="113"/>
      <c r="Z61" s="106"/>
      <c r="AA61" s="106"/>
      <c r="AB61" s="106"/>
      <c r="AC61" s="106"/>
      <c r="AD61" s="106"/>
      <c r="AE61" s="106"/>
      <c r="AF61" s="106"/>
      <c r="AG61" s="106" t="s">
        <v>118</v>
      </c>
      <c r="AH61" s="106">
        <v>0</v>
      </c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</row>
    <row r="62" spans="1:60" outlineLevel="3">
      <c r="A62" s="109"/>
      <c r="B62" s="110"/>
      <c r="C62" s="141" t="s">
        <v>187</v>
      </c>
      <c r="D62" s="115"/>
      <c r="E62" s="116">
        <v>124.95</v>
      </c>
      <c r="F62" s="113"/>
      <c r="G62" s="113"/>
      <c r="H62" s="113"/>
      <c r="I62" s="113"/>
      <c r="J62" s="113"/>
      <c r="K62" s="113"/>
      <c r="L62" s="113"/>
      <c r="M62" s="113"/>
      <c r="N62" s="112"/>
      <c r="O62" s="112"/>
      <c r="P62" s="112"/>
      <c r="Q62" s="112"/>
      <c r="R62" s="113"/>
      <c r="S62" s="113"/>
      <c r="T62" s="113"/>
      <c r="U62" s="113"/>
      <c r="V62" s="113"/>
      <c r="W62" s="113"/>
      <c r="X62" s="113"/>
      <c r="Y62" s="113"/>
      <c r="Z62" s="106"/>
      <c r="AA62" s="106"/>
      <c r="AB62" s="106"/>
      <c r="AC62" s="106"/>
      <c r="AD62" s="106"/>
      <c r="AE62" s="106"/>
      <c r="AF62" s="106"/>
      <c r="AG62" s="106" t="s">
        <v>118</v>
      </c>
      <c r="AH62" s="106">
        <v>0</v>
      </c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</row>
    <row r="63" spans="1:60" outlineLevel="1">
      <c r="A63" s="109">
        <v>21</v>
      </c>
      <c r="B63" s="110" t="s">
        <v>188</v>
      </c>
      <c r="C63" s="142" t="s">
        <v>189</v>
      </c>
      <c r="D63" s="111" t="s">
        <v>28</v>
      </c>
      <c r="E63" s="131"/>
      <c r="F63" s="114"/>
      <c r="G63" s="113">
        <f>ROUND(E63*F63,2)</f>
        <v>0</v>
      </c>
      <c r="H63" s="114"/>
      <c r="I63" s="113">
        <f>ROUND(E63*H63,2)</f>
        <v>0</v>
      </c>
      <c r="J63" s="114"/>
      <c r="K63" s="113">
        <f>ROUND(E63*J63,2)</f>
        <v>0</v>
      </c>
      <c r="L63" s="113">
        <v>12</v>
      </c>
      <c r="M63" s="113">
        <f>G63*(1+L63/100)</f>
        <v>0</v>
      </c>
      <c r="N63" s="112">
        <v>0</v>
      </c>
      <c r="O63" s="112">
        <f>ROUND(E63*N63,2)</f>
        <v>0</v>
      </c>
      <c r="P63" s="112">
        <v>0</v>
      </c>
      <c r="Q63" s="112">
        <f>ROUND(E63*P63,2)</f>
        <v>0</v>
      </c>
      <c r="R63" s="113"/>
      <c r="S63" s="113" t="s">
        <v>112</v>
      </c>
      <c r="T63" s="113" t="s">
        <v>113</v>
      </c>
      <c r="U63" s="113">
        <v>0</v>
      </c>
      <c r="V63" s="113">
        <f>ROUND(E63*U63,2)</f>
        <v>0</v>
      </c>
      <c r="W63" s="113"/>
      <c r="X63" s="113" t="s">
        <v>145</v>
      </c>
      <c r="Y63" s="113" t="s">
        <v>115</v>
      </c>
      <c r="Z63" s="106"/>
      <c r="AA63" s="106"/>
      <c r="AB63" s="106"/>
      <c r="AC63" s="106"/>
      <c r="AD63" s="106"/>
      <c r="AE63" s="106"/>
      <c r="AF63" s="106"/>
      <c r="AG63" s="106" t="s">
        <v>146</v>
      </c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</row>
    <row r="64" spans="1:60">
      <c r="A64" s="118" t="s">
        <v>107</v>
      </c>
      <c r="B64" s="119" t="s">
        <v>72</v>
      </c>
      <c r="C64" s="139" t="s">
        <v>73</v>
      </c>
      <c r="D64" s="120"/>
      <c r="E64" s="121"/>
      <c r="F64" s="122"/>
      <c r="G64" s="122">
        <f>SUMIF(AG65:AG71,"&lt;&gt;NOR",G65:G71)</f>
        <v>0</v>
      </c>
      <c r="H64" s="122"/>
      <c r="I64" s="122">
        <f>SUM(I65:I71)</f>
        <v>0</v>
      </c>
      <c r="J64" s="122"/>
      <c r="K64" s="122">
        <f>SUM(K65:K71)</f>
        <v>0</v>
      </c>
      <c r="L64" s="122"/>
      <c r="M64" s="122">
        <f>SUM(M65:M71)</f>
        <v>0</v>
      </c>
      <c r="N64" s="121"/>
      <c r="O64" s="121">
        <f>SUM(O65:O71)</f>
        <v>0</v>
      </c>
      <c r="P64" s="121"/>
      <c r="Q64" s="121">
        <f>SUM(Q65:Q71)</f>
        <v>0</v>
      </c>
      <c r="R64" s="122"/>
      <c r="S64" s="122"/>
      <c r="T64" s="123"/>
      <c r="U64" s="117"/>
      <c r="V64" s="117">
        <f>SUM(V65:V71)</f>
        <v>6.13</v>
      </c>
      <c r="W64" s="117"/>
      <c r="X64" s="117"/>
      <c r="Y64" s="117"/>
      <c r="AG64" t="s">
        <v>108</v>
      </c>
    </row>
    <row r="65" spans="1:60" outlineLevel="1">
      <c r="A65" s="124">
        <v>22</v>
      </c>
      <c r="B65" s="125" t="s">
        <v>190</v>
      </c>
      <c r="C65" s="140" t="s">
        <v>191</v>
      </c>
      <c r="D65" s="126" t="s">
        <v>192</v>
      </c>
      <c r="E65" s="127">
        <v>45.41</v>
      </c>
      <c r="F65" s="128"/>
      <c r="G65" s="129">
        <f>ROUND(E65*F65,2)</f>
        <v>0</v>
      </c>
      <c r="H65" s="128"/>
      <c r="I65" s="129">
        <f>ROUND(E65*H65,2)</f>
        <v>0</v>
      </c>
      <c r="J65" s="128"/>
      <c r="K65" s="129">
        <f>ROUND(E65*J65,2)</f>
        <v>0</v>
      </c>
      <c r="L65" s="129">
        <v>12</v>
      </c>
      <c r="M65" s="129">
        <f>G65*(1+L65/100)</f>
        <v>0</v>
      </c>
      <c r="N65" s="127">
        <v>0</v>
      </c>
      <c r="O65" s="127">
        <f>ROUND(E65*N65,2)</f>
        <v>0</v>
      </c>
      <c r="P65" s="127">
        <v>0</v>
      </c>
      <c r="Q65" s="127">
        <f>ROUND(E65*P65,2)</f>
        <v>0</v>
      </c>
      <c r="R65" s="129"/>
      <c r="S65" s="129" t="s">
        <v>112</v>
      </c>
      <c r="T65" s="130" t="s">
        <v>113</v>
      </c>
      <c r="U65" s="113">
        <v>0</v>
      </c>
      <c r="V65" s="113">
        <f>ROUND(E65*U65,2)</f>
        <v>0</v>
      </c>
      <c r="W65" s="113"/>
      <c r="X65" s="113" t="s">
        <v>114</v>
      </c>
      <c r="Y65" s="113" t="s">
        <v>115</v>
      </c>
      <c r="Z65" s="106"/>
      <c r="AA65" s="106"/>
      <c r="AB65" s="106"/>
      <c r="AC65" s="106"/>
      <c r="AD65" s="106"/>
      <c r="AE65" s="106"/>
      <c r="AF65" s="106"/>
      <c r="AG65" s="106" t="s">
        <v>116</v>
      </c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6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</row>
    <row r="66" spans="1:60" outlineLevel="2">
      <c r="A66" s="109"/>
      <c r="B66" s="110"/>
      <c r="C66" s="141" t="s">
        <v>193</v>
      </c>
      <c r="D66" s="115"/>
      <c r="E66" s="116">
        <v>45.41</v>
      </c>
      <c r="F66" s="113"/>
      <c r="G66" s="113"/>
      <c r="H66" s="113"/>
      <c r="I66" s="113"/>
      <c r="J66" s="113"/>
      <c r="K66" s="113"/>
      <c r="L66" s="113"/>
      <c r="M66" s="113"/>
      <c r="N66" s="112"/>
      <c r="O66" s="112"/>
      <c r="P66" s="112"/>
      <c r="Q66" s="112"/>
      <c r="R66" s="113"/>
      <c r="S66" s="113"/>
      <c r="T66" s="113"/>
      <c r="U66" s="113"/>
      <c r="V66" s="113"/>
      <c r="W66" s="113"/>
      <c r="X66" s="113"/>
      <c r="Y66" s="113"/>
      <c r="Z66" s="106"/>
      <c r="AA66" s="106"/>
      <c r="AB66" s="106"/>
      <c r="AC66" s="106"/>
      <c r="AD66" s="106"/>
      <c r="AE66" s="106"/>
      <c r="AF66" s="106"/>
      <c r="AG66" s="106" t="s">
        <v>118</v>
      </c>
      <c r="AH66" s="106">
        <v>0</v>
      </c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</row>
    <row r="67" spans="1:60" outlineLevel="1">
      <c r="A67" s="132">
        <v>23</v>
      </c>
      <c r="B67" s="133" t="s">
        <v>194</v>
      </c>
      <c r="C67" s="143" t="s">
        <v>195</v>
      </c>
      <c r="D67" s="134" t="s">
        <v>192</v>
      </c>
      <c r="E67" s="135">
        <v>2.38544</v>
      </c>
      <c r="F67" s="136"/>
      <c r="G67" s="137">
        <f>ROUND(E67*F67,2)</f>
        <v>0</v>
      </c>
      <c r="H67" s="136"/>
      <c r="I67" s="137">
        <f>ROUND(E67*H67,2)</f>
        <v>0</v>
      </c>
      <c r="J67" s="136"/>
      <c r="K67" s="137">
        <f>ROUND(E67*J67,2)</f>
        <v>0</v>
      </c>
      <c r="L67" s="137">
        <v>12</v>
      </c>
      <c r="M67" s="137">
        <f>G67*(1+L67/100)</f>
        <v>0</v>
      </c>
      <c r="N67" s="135">
        <v>0</v>
      </c>
      <c r="O67" s="135">
        <f>ROUND(E67*N67,2)</f>
        <v>0</v>
      </c>
      <c r="P67" s="135">
        <v>0</v>
      </c>
      <c r="Q67" s="135">
        <f>ROUND(E67*P67,2)</f>
        <v>0</v>
      </c>
      <c r="R67" s="137"/>
      <c r="S67" s="137" t="s">
        <v>112</v>
      </c>
      <c r="T67" s="138" t="s">
        <v>113</v>
      </c>
      <c r="U67" s="113">
        <v>0.93300000000000005</v>
      </c>
      <c r="V67" s="113">
        <f>ROUND(E67*U67,2)</f>
        <v>2.23</v>
      </c>
      <c r="W67" s="113"/>
      <c r="X67" s="113" t="s">
        <v>196</v>
      </c>
      <c r="Y67" s="113" t="s">
        <v>115</v>
      </c>
      <c r="Z67" s="106"/>
      <c r="AA67" s="106"/>
      <c r="AB67" s="106"/>
      <c r="AC67" s="106"/>
      <c r="AD67" s="106"/>
      <c r="AE67" s="106"/>
      <c r="AF67" s="106"/>
      <c r="AG67" s="106" t="s">
        <v>197</v>
      </c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6"/>
      <c r="BH67" s="106"/>
    </row>
    <row r="68" spans="1:60" outlineLevel="1">
      <c r="A68" s="132">
        <v>24</v>
      </c>
      <c r="B68" s="133" t="s">
        <v>198</v>
      </c>
      <c r="C68" s="143" t="s">
        <v>199</v>
      </c>
      <c r="D68" s="134" t="s">
        <v>192</v>
      </c>
      <c r="E68" s="135">
        <v>2.38544</v>
      </c>
      <c r="F68" s="136"/>
      <c r="G68" s="137">
        <f>ROUND(E68*F68,2)</f>
        <v>0</v>
      </c>
      <c r="H68" s="136"/>
      <c r="I68" s="137">
        <f>ROUND(E68*H68,2)</f>
        <v>0</v>
      </c>
      <c r="J68" s="136"/>
      <c r="K68" s="137">
        <f>ROUND(E68*J68,2)</f>
        <v>0</v>
      </c>
      <c r="L68" s="137">
        <v>12</v>
      </c>
      <c r="M68" s="137">
        <f>G68*(1+L68/100)</f>
        <v>0</v>
      </c>
      <c r="N68" s="135">
        <v>0</v>
      </c>
      <c r="O68" s="135">
        <f>ROUND(E68*N68,2)</f>
        <v>0</v>
      </c>
      <c r="P68" s="135">
        <v>0</v>
      </c>
      <c r="Q68" s="135">
        <f>ROUND(E68*P68,2)</f>
        <v>0</v>
      </c>
      <c r="R68" s="137"/>
      <c r="S68" s="137" t="s">
        <v>112</v>
      </c>
      <c r="T68" s="138" t="s">
        <v>113</v>
      </c>
      <c r="U68" s="113">
        <v>1.1399999999999999</v>
      </c>
      <c r="V68" s="113">
        <f>ROUND(E68*U68,2)</f>
        <v>2.72</v>
      </c>
      <c r="W68" s="113"/>
      <c r="X68" s="113" t="s">
        <v>196</v>
      </c>
      <c r="Y68" s="113" t="s">
        <v>115</v>
      </c>
      <c r="Z68" s="106"/>
      <c r="AA68" s="106"/>
      <c r="AB68" s="106"/>
      <c r="AC68" s="106"/>
      <c r="AD68" s="106"/>
      <c r="AE68" s="106"/>
      <c r="AF68" s="106"/>
      <c r="AG68" s="106" t="s">
        <v>197</v>
      </c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  <c r="BE68" s="106"/>
      <c r="BF68" s="106"/>
      <c r="BG68" s="106"/>
      <c r="BH68" s="106"/>
    </row>
    <row r="69" spans="1:60" outlineLevel="1">
      <c r="A69" s="132">
        <v>25</v>
      </c>
      <c r="B69" s="133" t="s">
        <v>200</v>
      </c>
      <c r="C69" s="143" t="s">
        <v>201</v>
      </c>
      <c r="D69" s="134" t="s">
        <v>192</v>
      </c>
      <c r="E69" s="135">
        <v>2.38544</v>
      </c>
      <c r="F69" s="136"/>
      <c r="G69" s="137">
        <f>ROUND(E69*F69,2)</f>
        <v>0</v>
      </c>
      <c r="H69" s="136"/>
      <c r="I69" s="137">
        <f>ROUND(E69*H69,2)</f>
        <v>0</v>
      </c>
      <c r="J69" s="136"/>
      <c r="K69" s="137">
        <f>ROUND(E69*J69,2)</f>
        <v>0</v>
      </c>
      <c r="L69" s="137">
        <v>12</v>
      </c>
      <c r="M69" s="137">
        <f>G69*(1+L69/100)</f>
        <v>0</v>
      </c>
      <c r="N69" s="135">
        <v>0</v>
      </c>
      <c r="O69" s="135">
        <f>ROUND(E69*N69,2)</f>
        <v>0</v>
      </c>
      <c r="P69" s="135">
        <v>0</v>
      </c>
      <c r="Q69" s="135">
        <f>ROUND(E69*P69,2)</f>
        <v>0</v>
      </c>
      <c r="R69" s="137"/>
      <c r="S69" s="137" t="s">
        <v>112</v>
      </c>
      <c r="T69" s="138" t="s">
        <v>113</v>
      </c>
      <c r="U69" s="113">
        <v>0.49</v>
      </c>
      <c r="V69" s="113">
        <f>ROUND(E69*U69,2)</f>
        <v>1.17</v>
      </c>
      <c r="W69" s="113"/>
      <c r="X69" s="113" t="s">
        <v>196</v>
      </c>
      <c r="Y69" s="113" t="s">
        <v>115</v>
      </c>
      <c r="Z69" s="106"/>
      <c r="AA69" s="106"/>
      <c r="AB69" s="106"/>
      <c r="AC69" s="106"/>
      <c r="AD69" s="106"/>
      <c r="AE69" s="106"/>
      <c r="AF69" s="106"/>
      <c r="AG69" s="106" t="s">
        <v>197</v>
      </c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106"/>
      <c r="AX69" s="106"/>
      <c r="AY69" s="106"/>
      <c r="AZ69" s="106"/>
      <c r="BA69" s="106"/>
      <c r="BB69" s="106"/>
      <c r="BC69" s="106"/>
      <c r="BD69" s="106"/>
      <c r="BE69" s="106"/>
      <c r="BF69" s="106"/>
      <c r="BG69" s="106"/>
      <c r="BH69" s="106"/>
    </row>
    <row r="70" spans="1:60" outlineLevel="1">
      <c r="A70" s="132">
        <v>26</v>
      </c>
      <c r="B70" s="133" t="s">
        <v>202</v>
      </c>
      <c r="C70" s="143" t="s">
        <v>203</v>
      </c>
      <c r="D70" s="134" t="s">
        <v>192</v>
      </c>
      <c r="E70" s="135">
        <v>2.38544</v>
      </c>
      <c r="F70" s="136"/>
      <c r="G70" s="137">
        <f>ROUND(E70*F70,2)</f>
        <v>0</v>
      </c>
      <c r="H70" s="136"/>
      <c r="I70" s="137">
        <f>ROUND(E70*H70,2)</f>
        <v>0</v>
      </c>
      <c r="J70" s="136"/>
      <c r="K70" s="137">
        <f>ROUND(E70*J70,2)</f>
        <v>0</v>
      </c>
      <c r="L70" s="137">
        <v>12</v>
      </c>
      <c r="M70" s="137">
        <f>G70*(1+L70/100)</f>
        <v>0</v>
      </c>
      <c r="N70" s="135">
        <v>0</v>
      </c>
      <c r="O70" s="135">
        <f>ROUND(E70*N70,2)</f>
        <v>0</v>
      </c>
      <c r="P70" s="135">
        <v>0</v>
      </c>
      <c r="Q70" s="135">
        <f>ROUND(E70*P70,2)</f>
        <v>0</v>
      </c>
      <c r="R70" s="137"/>
      <c r="S70" s="137" t="s">
        <v>112</v>
      </c>
      <c r="T70" s="138" t="s">
        <v>113</v>
      </c>
      <c r="U70" s="113">
        <v>0</v>
      </c>
      <c r="V70" s="113">
        <f>ROUND(E70*U70,2)</f>
        <v>0</v>
      </c>
      <c r="W70" s="113"/>
      <c r="X70" s="113" t="s">
        <v>196</v>
      </c>
      <c r="Y70" s="113" t="s">
        <v>115</v>
      </c>
      <c r="Z70" s="106"/>
      <c r="AA70" s="106"/>
      <c r="AB70" s="106"/>
      <c r="AC70" s="106"/>
      <c r="AD70" s="106"/>
      <c r="AE70" s="106"/>
      <c r="AF70" s="106"/>
      <c r="AG70" s="106" t="s">
        <v>197</v>
      </c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106"/>
      <c r="AZ70" s="106"/>
      <c r="BA70" s="106"/>
      <c r="BB70" s="106"/>
      <c r="BC70" s="106"/>
      <c r="BD70" s="106"/>
      <c r="BE70" s="106"/>
      <c r="BF70" s="106"/>
      <c r="BG70" s="106"/>
      <c r="BH70" s="106"/>
    </row>
    <row r="71" spans="1:60" outlineLevel="1">
      <c r="A71" s="124">
        <v>27</v>
      </c>
      <c r="B71" s="125" t="s">
        <v>204</v>
      </c>
      <c r="C71" s="140" t="s">
        <v>205</v>
      </c>
      <c r="D71" s="126" t="s">
        <v>192</v>
      </c>
      <c r="E71" s="127">
        <v>2.38544</v>
      </c>
      <c r="F71" s="128"/>
      <c r="G71" s="129">
        <f>ROUND(E71*F71,2)</f>
        <v>0</v>
      </c>
      <c r="H71" s="128"/>
      <c r="I71" s="129">
        <f>ROUND(E71*H71,2)</f>
        <v>0</v>
      </c>
      <c r="J71" s="128"/>
      <c r="K71" s="129">
        <f>ROUND(E71*J71,2)</f>
        <v>0</v>
      </c>
      <c r="L71" s="129">
        <v>12</v>
      </c>
      <c r="M71" s="129">
        <f>G71*(1+L71/100)</f>
        <v>0</v>
      </c>
      <c r="N71" s="127">
        <v>0</v>
      </c>
      <c r="O71" s="127">
        <f>ROUND(E71*N71,2)</f>
        <v>0</v>
      </c>
      <c r="P71" s="127">
        <v>0</v>
      </c>
      <c r="Q71" s="127">
        <f>ROUND(E71*P71,2)</f>
        <v>0</v>
      </c>
      <c r="R71" s="129"/>
      <c r="S71" s="129" t="s">
        <v>112</v>
      </c>
      <c r="T71" s="130" t="s">
        <v>113</v>
      </c>
      <c r="U71" s="113">
        <v>6.0000000000000001E-3</v>
      </c>
      <c r="V71" s="113">
        <f>ROUND(E71*U71,2)</f>
        <v>0.01</v>
      </c>
      <c r="W71" s="113"/>
      <c r="X71" s="113" t="s">
        <v>196</v>
      </c>
      <c r="Y71" s="113" t="s">
        <v>115</v>
      </c>
      <c r="Z71" s="106"/>
      <c r="AA71" s="106"/>
      <c r="AB71" s="106"/>
      <c r="AC71" s="106"/>
      <c r="AD71" s="106"/>
      <c r="AE71" s="106"/>
      <c r="AF71" s="106"/>
      <c r="AG71" s="106" t="s">
        <v>197</v>
      </c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</row>
    <row r="72" spans="1:60">
      <c r="A72" s="3"/>
      <c r="B72" s="4"/>
      <c r="C72" s="144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v>12</v>
      </c>
      <c r="AF72">
        <v>21</v>
      </c>
      <c r="AG72" t="s">
        <v>93</v>
      </c>
    </row>
    <row r="73" spans="1:60">
      <c r="A73" s="186"/>
      <c r="B73" s="187" t="s">
        <v>18</v>
      </c>
      <c r="C73" s="188"/>
      <c r="D73" s="189"/>
      <c r="E73" s="190"/>
      <c r="F73" s="190"/>
      <c r="G73" s="191">
        <f>G8+G15+G19+G28+G46+G64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E73">
        <f>SUMIF(L7:L71,AE72,G7:G71)</f>
        <v>0</v>
      </c>
      <c r="AF73">
        <f>SUMIF(L7:L71,AF72,G7:G71)</f>
        <v>0</v>
      </c>
      <c r="AG73" t="s">
        <v>206</v>
      </c>
    </row>
    <row r="74" spans="1:60">
      <c r="A74" s="3"/>
      <c r="B74" s="4"/>
      <c r="C74" s="144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60">
      <c r="A75" s="3"/>
      <c r="B75" s="4"/>
      <c r="C75" s="144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60">
      <c r="A76" s="267" t="s">
        <v>207</v>
      </c>
      <c r="B76" s="267"/>
      <c r="C76" s="268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>
      <c r="A77" s="248"/>
      <c r="B77" s="249"/>
      <c r="C77" s="250"/>
      <c r="D77" s="249"/>
      <c r="E77" s="249"/>
      <c r="F77" s="249"/>
      <c r="G77" s="251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G77" t="s">
        <v>208</v>
      </c>
    </row>
    <row r="78" spans="1:60">
      <c r="A78" s="252"/>
      <c r="B78" s="253"/>
      <c r="C78" s="254"/>
      <c r="D78" s="253"/>
      <c r="E78" s="253"/>
      <c r="F78" s="253"/>
      <c r="G78" s="255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>
      <c r="A79" s="252"/>
      <c r="B79" s="253"/>
      <c r="C79" s="254"/>
      <c r="D79" s="253"/>
      <c r="E79" s="253"/>
      <c r="F79" s="253"/>
      <c r="G79" s="255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60">
      <c r="A80" s="252"/>
      <c r="B80" s="253"/>
      <c r="C80" s="254"/>
      <c r="D80" s="253"/>
      <c r="E80" s="253"/>
      <c r="F80" s="253"/>
      <c r="G80" s="255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>
      <c r="A81" s="256"/>
      <c r="B81" s="257"/>
      <c r="C81" s="258"/>
      <c r="D81" s="257"/>
      <c r="E81" s="257"/>
      <c r="F81" s="257"/>
      <c r="G81" s="259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>
      <c r="A82" s="3"/>
      <c r="B82" s="4"/>
      <c r="C82" s="144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>
      <c r="C83" s="145"/>
      <c r="D83" s="10"/>
      <c r="AG83" t="s">
        <v>209</v>
      </c>
    </row>
    <row r="84" spans="1:33">
      <c r="D84" s="10"/>
    </row>
    <row r="85" spans="1:33">
      <c r="D85" s="10"/>
    </row>
    <row r="86" spans="1:33">
      <c r="D86" s="10"/>
    </row>
    <row r="87" spans="1:33">
      <c r="D87" s="10"/>
    </row>
    <row r="88" spans="1:33">
      <c r="D88" s="10"/>
    </row>
    <row r="89" spans="1:33">
      <c r="D89" s="10"/>
    </row>
    <row r="90" spans="1:33">
      <c r="D90" s="10"/>
    </row>
    <row r="91" spans="1:33">
      <c r="D91" s="10"/>
    </row>
    <row r="92" spans="1:33">
      <c r="D92" s="10"/>
    </row>
    <row r="93" spans="1:33">
      <c r="D93" s="10"/>
    </row>
    <row r="94" spans="1:33">
      <c r="D94" s="10"/>
    </row>
    <row r="95" spans="1:33">
      <c r="D95" s="10"/>
    </row>
    <row r="96" spans="1:33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77:G81"/>
    <mergeCell ref="C3:H3"/>
    <mergeCell ref="A1:G1"/>
    <mergeCell ref="C2:G2"/>
    <mergeCell ref="C4:G4"/>
    <mergeCell ref="A76:C7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Z4" sqref="Z4"/>
    </sheetView>
  </sheetViews>
  <sheetFormatPr defaultRowHeight="13.15" outlineLevelRow="3"/>
  <cols>
    <col min="1" max="1" width="3.42578125" customWidth="1"/>
    <col min="2" max="2" width="12.7109375" style="94" customWidth="1"/>
    <col min="3" max="3" width="38.28515625" style="9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75</v>
      </c>
      <c r="B1" s="260"/>
      <c r="C1" s="260"/>
      <c r="D1" s="260"/>
      <c r="E1" s="260"/>
      <c r="F1" s="260"/>
      <c r="G1" s="260"/>
      <c r="AG1" t="s">
        <v>79</v>
      </c>
    </row>
    <row r="2" spans="1:60" ht="25.15" customHeight="1">
      <c r="A2" s="177" t="s">
        <v>76</v>
      </c>
      <c r="B2" s="178" t="s">
        <v>5</v>
      </c>
      <c r="C2" s="261" t="s">
        <v>6</v>
      </c>
      <c r="D2" s="262"/>
      <c r="E2" s="262"/>
      <c r="F2" s="262"/>
      <c r="G2" s="263"/>
      <c r="AG2" t="s">
        <v>80</v>
      </c>
    </row>
    <row r="3" spans="1:60" ht="25.15" customHeight="1">
      <c r="A3" s="177" t="s">
        <v>77</v>
      </c>
      <c r="B3" s="73" t="s">
        <v>7</v>
      </c>
      <c r="C3" s="217" t="s">
        <v>8</v>
      </c>
      <c r="D3" s="217"/>
      <c r="E3" s="217"/>
      <c r="F3" s="217"/>
      <c r="G3" s="217"/>
      <c r="H3" s="218"/>
      <c r="AC3" s="94" t="s">
        <v>80</v>
      </c>
      <c r="AG3" t="s">
        <v>81</v>
      </c>
    </row>
    <row r="4" spans="1:60" ht="25.15" customHeight="1">
      <c r="A4" s="179" t="s">
        <v>78</v>
      </c>
      <c r="B4" s="180" t="s">
        <v>51</v>
      </c>
      <c r="C4" s="264" t="s">
        <v>52</v>
      </c>
      <c r="D4" s="265"/>
      <c r="E4" s="265"/>
      <c r="F4" s="265"/>
      <c r="G4" s="266"/>
      <c r="AG4" t="s">
        <v>82</v>
      </c>
    </row>
    <row r="5" spans="1:60">
      <c r="D5" s="10"/>
    </row>
    <row r="6" spans="1:60" ht="39.6">
      <c r="A6" s="181" t="s">
        <v>83</v>
      </c>
      <c r="B6" s="182" t="s">
        <v>84</v>
      </c>
      <c r="C6" s="182" t="s">
        <v>85</v>
      </c>
      <c r="D6" s="183" t="s">
        <v>86</v>
      </c>
      <c r="E6" s="181" t="s">
        <v>87</v>
      </c>
      <c r="F6" s="184" t="s">
        <v>88</v>
      </c>
      <c r="G6" s="181" t="s">
        <v>18</v>
      </c>
      <c r="H6" s="185" t="s">
        <v>89</v>
      </c>
      <c r="I6" s="185" t="s">
        <v>90</v>
      </c>
      <c r="J6" s="185" t="s">
        <v>91</v>
      </c>
      <c r="K6" s="185" t="s">
        <v>92</v>
      </c>
      <c r="L6" s="185" t="s">
        <v>93</v>
      </c>
      <c r="M6" s="185" t="s">
        <v>94</v>
      </c>
      <c r="N6" s="185" t="s">
        <v>95</v>
      </c>
      <c r="O6" s="185" t="s">
        <v>96</v>
      </c>
      <c r="P6" s="185" t="s">
        <v>97</v>
      </c>
      <c r="Q6" s="185" t="s">
        <v>98</v>
      </c>
      <c r="R6" s="185" t="s">
        <v>99</v>
      </c>
      <c r="S6" s="185" t="s">
        <v>100</v>
      </c>
      <c r="T6" s="185" t="s">
        <v>101</v>
      </c>
      <c r="U6" s="185" t="s">
        <v>102</v>
      </c>
      <c r="V6" s="185" t="s">
        <v>103</v>
      </c>
      <c r="W6" s="185" t="s">
        <v>104</v>
      </c>
      <c r="X6" s="185" t="s">
        <v>105</v>
      </c>
      <c r="Y6" s="185" t="s">
        <v>106</v>
      </c>
    </row>
    <row r="7" spans="1:60" hidden="1">
      <c r="A7" s="3"/>
      <c r="B7" s="4"/>
      <c r="C7" s="4"/>
      <c r="D7" s="6"/>
      <c r="E7" s="107"/>
      <c r="F7" s="108"/>
      <c r="G7" s="108"/>
      <c r="H7" s="108"/>
      <c r="I7" s="108"/>
      <c r="J7" s="108"/>
      <c r="K7" s="108"/>
      <c r="L7" s="108"/>
      <c r="M7" s="108"/>
      <c r="N7" s="107"/>
      <c r="O7" s="107"/>
      <c r="P7" s="107"/>
      <c r="Q7" s="107"/>
      <c r="R7" s="108"/>
      <c r="S7" s="108"/>
      <c r="T7" s="108"/>
      <c r="U7" s="108"/>
      <c r="V7" s="108"/>
      <c r="W7" s="108"/>
      <c r="X7" s="108"/>
      <c r="Y7" s="108"/>
    </row>
    <row r="8" spans="1:60">
      <c r="A8" s="118" t="s">
        <v>107</v>
      </c>
      <c r="B8" s="119" t="s">
        <v>56</v>
      </c>
      <c r="C8" s="139" t="s">
        <v>57</v>
      </c>
      <c r="D8" s="120"/>
      <c r="E8" s="121"/>
      <c r="F8" s="122"/>
      <c r="G8" s="122">
        <f>SUMIF(AG9:AG21,"&lt;&gt;NOR",G9:G21)</f>
        <v>0</v>
      </c>
      <c r="H8" s="122"/>
      <c r="I8" s="122">
        <f>SUM(I9:I21)</f>
        <v>0</v>
      </c>
      <c r="J8" s="122"/>
      <c r="K8" s="122">
        <f>SUM(K9:K21)</f>
        <v>0</v>
      </c>
      <c r="L8" s="122"/>
      <c r="M8" s="122">
        <f>SUM(M9:M21)</f>
        <v>0</v>
      </c>
      <c r="N8" s="121"/>
      <c r="O8" s="121">
        <f>SUM(O9:O21)</f>
        <v>0.1</v>
      </c>
      <c r="P8" s="121"/>
      <c r="Q8" s="121">
        <f>SUM(Q9:Q21)</f>
        <v>0</v>
      </c>
      <c r="R8" s="122"/>
      <c r="S8" s="122"/>
      <c r="T8" s="123"/>
      <c r="U8" s="117"/>
      <c r="V8" s="117">
        <f>SUM(V9:V21)</f>
        <v>12.66</v>
      </c>
      <c r="W8" s="117"/>
      <c r="X8" s="117"/>
      <c r="Y8" s="117"/>
      <c r="AG8" t="s">
        <v>108</v>
      </c>
    </row>
    <row r="9" spans="1:60" ht="20.45" outlineLevel="1">
      <c r="A9" s="124">
        <v>1</v>
      </c>
      <c r="B9" s="125" t="s">
        <v>109</v>
      </c>
      <c r="C9" s="140" t="s">
        <v>110</v>
      </c>
      <c r="D9" s="126" t="s">
        <v>111</v>
      </c>
      <c r="E9" s="127">
        <v>25.25</v>
      </c>
      <c r="F9" s="128"/>
      <c r="G9" s="129">
        <f>ROUND(E9*F9,2)</f>
        <v>0</v>
      </c>
      <c r="H9" s="128"/>
      <c r="I9" s="129">
        <f>ROUND(E9*H9,2)</f>
        <v>0</v>
      </c>
      <c r="J9" s="128"/>
      <c r="K9" s="129">
        <f>ROUND(E9*J9,2)</f>
        <v>0</v>
      </c>
      <c r="L9" s="129">
        <v>12</v>
      </c>
      <c r="M9" s="129">
        <f>G9*(1+L9/100)</f>
        <v>0</v>
      </c>
      <c r="N9" s="127">
        <v>2.5100000000000001E-3</v>
      </c>
      <c r="O9" s="127">
        <f>ROUND(E9*N9,2)</f>
        <v>0.06</v>
      </c>
      <c r="P9" s="127">
        <v>0</v>
      </c>
      <c r="Q9" s="127">
        <f>ROUND(E9*P9,2)</f>
        <v>0</v>
      </c>
      <c r="R9" s="129"/>
      <c r="S9" s="129" t="s">
        <v>124</v>
      </c>
      <c r="T9" s="130" t="s">
        <v>125</v>
      </c>
      <c r="U9" s="113">
        <v>0.18232999999999999</v>
      </c>
      <c r="V9" s="113">
        <f>ROUND(E9*U9,2)</f>
        <v>4.5999999999999996</v>
      </c>
      <c r="W9" s="113"/>
      <c r="X9" s="113" t="s">
        <v>114</v>
      </c>
      <c r="Y9" s="113" t="s">
        <v>115</v>
      </c>
      <c r="Z9" s="106"/>
      <c r="AA9" s="106"/>
      <c r="AB9" s="106"/>
      <c r="AC9" s="106"/>
      <c r="AD9" s="106"/>
      <c r="AE9" s="106"/>
      <c r="AF9" s="106"/>
      <c r="AG9" s="106" t="s">
        <v>116</v>
      </c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</row>
    <row r="10" spans="1:60" outlineLevel="2">
      <c r="A10" s="109"/>
      <c r="B10" s="110"/>
      <c r="C10" s="141" t="s">
        <v>210</v>
      </c>
      <c r="D10" s="115"/>
      <c r="E10" s="116">
        <v>6.35</v>
      </c>
      <c r="F10" s="113"/>
      <c r="G10" s="113"/>
      <c r="H10" s="113"/>
      <c r="I10" s="113"/>
      <c r="J10" s="113"/>
      <c r="K10" s="113"/>
      <c r="L10" s="113"/>
      <c r="M10" s="113"/>
      <c r="N10" s="112"/>
      <c r="O10" s="112"/>
      <c r="P10" s="112"/>
      <c r="Q10" s="112"/>
      <c r="R10" s="113"/>
      <c r="S10" s="113"/>
      <c r="T10" s="113"/>
      <c r="U10" s="113"/>
      <c r="V10" s="113"/>
      <c r="W10" s="113"/>
      <c r="X10" s="113"/>
      <c r="Y10" s="113"/>
      <c r="Z10" s="106"/>
      <c r="AA10" s="106"/>
      <c r="AB10" s="106"/>
      <c r="AC10" s="106"/>
      <c r="AD10" s="106"/>
      <c r="AE10" s="106"/>
      <c r="AF10" s="106"/>
      <c r="AG10" s="106" t="s">
        <v>118</v>
      </c>
      <c r="AH10" s="106">
        <v>0</v>
      </c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</row>
    <row r="11" spans="1:60" outlineLevel="3">
      <c r="A11" s="109"/>
      <c r="B11" s="110"/>
      <c r="C11" s="141" t="s">
        <v>211</v>
      </c>
      <c r="D11" s="115"/>
      <c r="E11" s="116">
        <v>18.899999999999999</v>
      </c>
      <c r="F11" s="113"/>
      <c r="G11" s="113"/>
      <c r="H11" s="113"/>
      <c r="I11" s="113"/>
      <c r="J11" s="113"/>
      <c r="K11" s="113"/>
      <c r="L11" s="113"/>
      <c r="M11" s="113"/>
      <c r="N11" s="112"/>
      <c r="O11" s="112"/>
      <c r="P11" s="112"/>
      <c r="Q11" s="112"/>
      <c r="R11" s="113"/>
      <c r="S11" s="113"/>
      <c r="T11" s="113"/>
      <c r="U11" s="113"/>
      <c r="V11" s="113"/>
      <c r="W11" s="113"/>
      <c r="X11" s="113"/>
      <c r="Y11" s="113"/>
      <c r="Z11" s="106"/>
      <c r="AA11" s="106"/>
      <c r="AB11" s="106"/>
      <c r="AC11" s="106"/>
      <c r="AD11" s="106"/>
      <c r="AE11" s="106"/>
      <c r="AF11" s="106"/>
      <c r="AG11" s="106" t="s">
        <v>118</v>
      </c>
      <c r="AH11" s="106">
        <v>0</v>
      </c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</row>
    <row r="12" spans="1:60" outlineLevel="1">
      <c r="A12" s="124">
        <v>2</v>
      </c>
      <c r="B12" s="125" t="s">
        <v>212</v>
      </c>
      <c r="C12" s="140" t="s">
        <v>213</v>
      </c>
      <c r="D12" s="126" t="s">
        <v>149</v>
      </c>
      <c r="E12" s="127">
        <v>2.9946000000000002</v>
      </c>
      <c r="F12" s="128"/>
      <c r="G12" s="129">
        <f>ROUND(E12*F12,2)</f>
        <v>0</v>
      </c>
      <c r="H12" s="128"/>
      <c r="I12" s="129">
        <f>ROUND(E12*H12,2)</f>
        <v>0</v>
      </c>
      <c r="J12" s="128"/>
      <c r="K12" s="129">
        <f>ROUND(E12*J12,2)</f>
        <v>0</v>
      </c>
      <c r="L12" s="129">
        <v>12</v>
      </c>
      <c r="M12" s="129">
        <f>G12*(1+L12/100)</f>
        <v>0</v>
      </c>
      <c r="N12" s="127">
        <v>1.418E-2</v>
      </c>
      <c r="O12" s="127">
        <f>ROUND(E12*N12,2)</f>
        <v>0.04</v>
      </c>
      <c r="P12" s="127">
        <v>0</v>
      </c>
      <c r="Q12" s="127">
        <f>ROUND(E12*P12,2)</f>
        <v>0</v>
      </c>
      <c r="R12" s="129"/>
      <c r="S12" s="129" t="s">
        <v>124</v>
      </c>
      <c r="T12" s="130" t="s">
        <v>125</v>
      </c>
      <c r="U12" s="113">
        <v>0.38551000000000002</v>
      </c>
      <c r="V12" s="113">
        <f>ROUND(E12*U12,2)</f>
        <v>1.1499999999999999</v>
      </c>
      <c r="W12" s="113"/>
      <c r="X12" s="113" t="s">
        <v>114</v>
      </c>
      <c r="Y12" s="113" t="s">
        <v>115</v>
      </c>
      <c r="Z12" s="106"/>
      <c r="AA12" s="106"/>
      <c r="AB12" s="106"/>
      <c r="AC12" s="106"/>
      <c r="AD12" s="106"/>
      <c r="AE12" s="106"/>
      <c r="AF12" s="106"/>
      <c r="AG12" s="106" t="s">
        <v>116</v>
      </c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</row>
    <row r="13" spans="1:60" outlineLevel="2">
      <c r="A13" s="109"/>
      <c r="B13" s="110"/>
      <c r="C13" s="141" t="s">
        <v>214</v>
      </c>
      <c r="D13" s="115"/>
      <c r="E13" s="116"/>
      <c r="F13" s="113"/>
      <c r="G13" s="113"/>
      <c r="H13" s="113"/>
      <c r="I13" s="113"/>
      <c r="J13" s="113"/>
      <c r="K13" s="113"/>
      <c r="L13" s="113"/>
      <c r="M13" s="113"/>
      <c r="N13" s="112"/>
      <c r="O13" s="112"/>
      <c r="P13" s="112"/>
      <c r="Q13" s="112"/>
      <c r="R13" s="113"/>
      <c r="S13" s="113"/>
      <c r="T13" s="113"/>
      <c r="U13" s="113"/>
      <c r="V13" s="113"/>
      <c r="W13" s="113"/>
      <c r="X13" s="113"/>
      <c r="Y13" s="113"/>
      <c r="Z13" s="106"/>
      <c r="AA13" s="106"/>
      <c r="AB13" s="106"/>
      <c r="AC13" s="106"/>
      <c r="AD13" s="106"/>
      <c r="AE13" s="106"/>
      <c r="AF13" s="106"/>
      <c r="AG13" s="106" t="s">
        <v>118</v>
      </c>
      <c r="AH13" s="106">
        <v>0</v>
      </c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</row>
    <row r="14" spans="1:60" outlineLevel="3">
      <c r="A14" s="109"/>
      <c r="B14" s="110"/>
      <c r="C14" s="141" t="s">
        <v>215</v>
      </c>
      <c r="D14" s="115"/>
      <c r="E14" s="116">
        <v>1.1004</v>
      </c>
      <c r="F14" s="113"/>
      <c r="G14" s="113"/>
      <c r="H14" s="113"/>
      <c r="I14" s="113"/>
      <c r="J14" s="113"/>
      <c r="K14" s="113"/>
      <c r="L14" s="113"/>
      <c r="M14" s="113"/>
      <c r="N14" s="112"/>
      <c r="O14" s="112"/>
      <c r="P14" s="112"/>
      <c r="Q14" s="112"/>
      <c r="R14" s="113"/>
      <c r="S14" s="113"/>
      <c r="T14" s="113"/>
      <c r="U14" s="113"/>
      <c r="V14" s="113"/>
      <c r="W14" s="113"/>
      <c r="X14" s="113"/>
      <c r="Y14" s="113"/>
      <c r="Z14" s="106"/>
      <c r="AA14" s="106"/>
      <c r="AB14" s="106"/>
      <c r="AC14" s="106"/>
      <c r="AD14" s="106"/>
      <c r="AE14" s="106"/>
      <c r="AF14" s="106"/>
      <c r="AG14" s="106" t="s">
        <v>118</v>
      </c>
      <c r="AH14" s="106">
        <v>0</v>
      </c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</row>
    <row r="15" spans="1:60" outlineLevel="3">
      <c r="A15" s="109"/>
      <c r="B15" s="110"/>
      <c r="C15" s="141" t="s">
        <v>216</v>
      </c>
      <c r="D15" s="115"/>
      <c r="E15" s="116">
        <v>1.8942000000000001</v>
      </c>
      <c r="F15" s="113"/>
      <c r="G15" s="113"/>
      <c r="H15" s="113"/>
      <c r="I15" s="113"/>
      <c r="J15" s="113"/>
      <c r="K15" s="113"/>
      <c r="L15" s="113"/>
      <c r="M15" s="113"/>
      <c r="N15" s="112"/>
      <c r="O15" s="112"/>
      <c r="P15" s="112"/>
      <c r="Q15" s="112"/>
      <c r="R15" s="113"/>
      <c r="S15" s="113"/>
      <c r="T15" s="113"/>
      <c r="U15" s="113"/>
      <c r="V15" s="113"/>
      <c r="W15" s="113"/>
      <c r="X15" s="113"/>
      <c r="Y15" s="113"/>
      <c r="Z15" s="106"/>
      <c r="AA15" s="106"/>
      <c r="AB15" s="106"/>
      <c r="AC15" s="106"/>
      <c r="AD15" s="106"/>
      <c r="AE15" s="106"/>
      <c r="AF15" s="106"/>
      <c r="AG15" s="106" t="s">
        <v>118</v>
      </c>
      <c r="AH15" s="106">
        <v>0</v>
      </c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</row>
    <row r="16" spans="1:60" ht="20.45" outlineLevel="1">
      <c r="A16" s="124">
        <v>3</v>
      </c>
      <c r="B16" s="125" t="s">
        <v>119</v>
      </c>
      <c r="C16" s="140" t="s">
        <v>120</v>
      </c>
      <c r="D16" s="126" t="s">
        <v>111</v>
      </c>
      <c r="E16" s="127">
        <v>21.39</v>
      </c>
      <c r="F16" s="128"/>
      <c r="G16" s="129">
        <f>ROUND(E16*F16,2)</f>
        <v>0</v>
      </c>
      <c r="H16" s="128"/>
      <c r="I16" s="129">
        <f>ROUND(E16*H16,2)</f>
        <v>0</v>
      </c>
      <c r="J16" s="128"/>
      <c r="K16" s="129">
        <f>ROUND(E16*J16,2)</f>
        <v>0</v>
      </c>
      <c r="L16" s="129">
        <v>12</v>
      </c>
      <c r="M16" s="129">
        <f>G16*(1+L16/100)</f>
        <v>0</v>
      </c>
      <c r="N16" s="127">
        <v>1.4999999999999999E-4</v>
      </c>
      <c r="O16" s="127">
        <f>ROUND(E16*N16,2)</f>
        <v>0</v>
      </c>
      <c r="P16" s="127">
        <v>0</v>
      </c>
      <c r="Q16" s="127">
        <f>ROUND(E16*P16,2)</f>
        <v>0</v>
      </c>
      <c r="R16" s="129"/>
      <c r="S16" s="129" t="s">
        <v>124</v>
      </c>
      <c r="T16" s="130" t="s">
        <v>125</v>
      </c>
      <c r="U16" s="113">
        <v>0.05</v>
      </c>
      <c r="V16" s="113">
        <f>ROUND(E16*U16,2)</f>
        <v>1.07</v>
      </c>
      <c r="W16" s="113"/>
      <c r="X16" s="113" t="s">
        <v>114</v>
      </c>
      <c r="Y16" s="113" t="s">
        <v>115</v>
      </c>
      <c r="Z16" s="106"/>
      <c r="AA16" s="106"/>
      <c r="AB16" s="106"/>
      <c r="AC16" s="106"/>
      <c r="AD16" s="106"/>
      <c r="AE16" s="106"/>
      <c r="AF16" s="106"/>
      <c r="AG16" s="106" t="s">
        <v>116</v>
      </c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</row>
    <row r="17" spans="1:60" outlineLevel="2">
      <c r="A17" s="109"/>
      <c r="B17" s="110"/>
      <c r="C17" s="141" t="s">
        <v>217</v>
      </c>
      <c r="D17" s="115"/>
      <c r="E17" s="116">
        <v>7.86</v>
      </c>
      <c r="F17" s="113"/>
      <c r="G17" s="113"/>
      <c r="H17" s="113"/>
      <c r="I17" s="113"/>
      <c r="J17" s="113"/>
      <c r="K17" s="113"/>
      <c r="L17" s="113"/>
      <c r="M17" s="113"/>
      <c r="N17" s="112"/>
      <c r="O17" s="112"/>
      <c r="P17" s="112"/>
      <c r="Q17" s="112"/>
      <c r="R17" s="113"/>
      <c r="S17" s="113"/>
      <c r="T17" s="113"/>
      <c r="U17" s="113"/>
      <c r="V17" s="113"/>
      <c r="W17" s="113"/>
      <c r="X17" s="113"/>
      <c r="Y17" s="113"/>
      <c r="Z17" s="106"/>
      <c r="AA17" s="106"/>
      <c r="AB17" s="106"/>
      <c r="AC17" s="106"/>
      <c r="AD17" s="106"/>
      <c r="AE17" s="106"/>
      <c r="AF17" s="106"/>
      <c r="AG17" s="106" t="s">
        <v>118</v>
      </c>
      <c r="AH17" s="106">
        <v>0</v>
      </c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</row>
    <row r="18" spans="1:60" outlineLevel="3">
      <c r="A18" s="109"/>
      <c r="B18" s="110"/>
      <c r="C18" s="141" t="s">
        <v>218</v>
      </c>
      <c r="D18" s="115"/>
      <c r="E18" s="116">
        <v>13.53</v>
      </c>
      <c r="F18" s="113"/>
      <c r="G18" s="113"/>
      <c r="H18" s="113"/>
      <c r="I18" s="113"/>
      <c r="J18" s="113"/>
      <c r="K18" s="113"/>
      <c r="L18" s="113"/>
      <c r="M18" s="113"/>
      <c r="N18" s="112"/>
      <c r="O18" s="112"/>
      <c r="P18" s="112"/>
      <c r="Q18" s="112"/>
      <c r="R18" s="113"/>
      <c r="S18" s="113"/>
      <c r="T18" s="113"/>
      <c r="U18" s="113"/>
      <c r="V18" s="113"/>
      <c r="W18" s="113"/>
      <c r="X18" s="113"/>
      <c r="Y18" s="113"/>
      <c r="Z18" s="106"/>
      <c r="AA18" s="106"/>
      <c r="AB18" s="106"/>
      <c r="AC18" s="106"/>
      <c r="AD18" s="106"/>
      <c r="AE18" s="106"/>
      <c r="AF18" s="106"/>
      <c r="AG18" s="106" t="s">
        <v>118</v>
      </c>
      <c r="AH18" s="106">
        <v>0</v>
      </c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</row>
    <row r="19" spans="1:60" outlineLevel="1">
      <c r="A19" s="124">
        <v>4</v>
      </c>
      <c r="B19" s="125" t="s">
        <v>122</v>
      </c>
      <c r="C19" s="140" t="s">
        <v>123</v>
      </c>
      <c r="D19" s="126" t="s">
        <v>111</v>
      </c>
      <c r="E19" s="127">
        <v>29.18</v>
      </c>
      <c r="F19" s="128"/>
      <c r="G19" s="129">
        <f>ROUND(E19*F19,2)</f>
        <v>0</v>
      </c>
      <c r="H19" s="128"/>
      <c r="I19" s="129">
        <f>ROUND(E19*H19,2)</f>
        <v>0</v>
      </c>
      <c r="J19" s="128"/>
      <c r="K19" s="129">
        <f>ROUND(E19*J19,2)</f>
        <v>0</v>
      </c>
      <c r="L19" s="129">
        <v>12</v>
      </c>
      <c r="M19" s="129">
        <f>G19*(1+L19/100)</f>
        <v>0</v>
      </c>
      <c r="N19" s="127">
        <v>0</v>
      </c>
      <c r="O19" s="127">
        <f>ROUND(E19*N19,2)</f>
        <v>0</v>
      </c>
      <c r="P19" s="127">
        <v>0</v>
      </c>
      <c r="Q19" s="127">
        <f>ROUND(E19*P19,2)</f>
        <v>0</v>
      </c>
      <c r="R19" s="129"/>
      <c r="S19" s="129" t="s">
        <v>124</v>
      </c>
      <c r="T19" s="130" t="s">
        <v>125</v>
      </c>
      <c r="U19" s="113">
        <v>0.2</v>
      </c>
      <c r="V19" s="113">
        <f>ROUND(E19*U19,2)</f>
        <v>5.84</v>
      </c>
      <c r="W19" s="113"/>
      <c r="X19" s="113" t="s">
        <v>114</v>
      </c>
      <c r="Y19" s="113" t="s">
        <v>115</v>
      </c>
      <c r="Z19" s="106"/>
      <c r="AA19" s="106"/>
      <c r="AB19" s="106"/>
      <c r="AC19" s="106"/>
      <c r="AD19" s="106"/>
      <c r="AE19" s="106"/>
      <c r="AF19" s="106"/>
      <c r="AG19" s="106" t="s">
        <v>116</v>
      </c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</row>
    <row r="20" spans="1:60" outlineLevel="2">
      <c r="A20" s="109"/>
      <c r="B20" s="110"/>
      <c r="C20" s="141" t="s">
        <v>219</v>
      </c>
      <c r="D20" s="115"/>
      <c r="E20" s="116">
        <v>10.28</v>
      </c>
      <c r="F20" s="113"/>
      <c r="G20" s="113"/>
      <c r="H20" s="113"/>
      <c r="I20" s="113"/>
      <c r="J20" s="113"/>
      <c r="K20" s="113"/>
      <c r="L20" s="113"/>
      <c r="M20" s="113"/>
      <c r="N20" s="112"/>
      <c r="O20" s="112"/>
      <c r="P20" s="112"/>
      <c r="Q20" s="112"/>
      <c r="R20" s="113"/>
      <c r="S20" s="113"/>
      <c r="T20" s="113"/>
      <c r="U20" s="113"/>
      <c r="V20" s="113"/>
      <c r="W20" s="113"/>
      <c r="X20" s="113"/>
      <c r="Y20" s="113"/>
      <c r="Z20" s="106"/>
      <c r="AA20" s="106"/>
      <c r="AB20" s="106"/>
      <c r="AC20" s="106"/>
      <c r="AD20" s="106"/>
      <c r="AE20" s="106"/>
      <c r="AF20" s="106"/>
      <c r="AG20" s="106" t="s">
        <v>118</v>
      </c>
      <c r="AH20" s="106">
        <v>0</v>
      </c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</row>
    <row r="21" spans="1:60" outlineLevel="3">
      <c r="A21" s="109"/>
      <c r="B21" s="110"/>
      <c r="C21" s="141" t="s">
        <v>211</v>
      </c>
      <c r="D21" s="115"/>
      <c r="E21" s="116">
        <v>18.899999999999999</v>
      </c>
      <c r="F21" s="113"/>
      <c r="G21" s="113"/>
      <c r="H21" s="113"/>
      <c r="I21" s="113"/>
      <c r="J21" s="113"/>
      <c r="K21" s="113"/>
      <c r="L21" s="113"/>
      <c r="M21" s="113"/>
      <c r="N21" s="112"/>
      <c r="O21" s="112"/>
      <c r="P21" s="112"/>
      <c r="Q21" s="112"/>
      <c r="R21" s="113"/>
      <c r="S21" s="113"/>
      <c r="T21" s="113"/>
      <c r="U21" s="113"/>
      <c r="V21" s="113"/>
      <c r="W21" s="113"/>
      <c r="X21" s="113"/>
      <c r="Y21" s="113"/>
      <c r="Z21" s="106"/>
      <c r="AA21" s="106"/>
      <c r="AB21" s="106"/>
      <c r="AC21" s="106"/>
      <c r="AD21" s="106"/>
      <c r="AE21" s="106"/>
      <c r="AF21" s="106"/>
      <c r="AG21" s="106" t="s">
        <v>118</v>
      </c>
      <c r="AH21" s="106">
        <v>0</v>
      </c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</row>
    <row r="22" spans="1:60">
      <c r="A22" s="118" t="s">
        <v>107</v>
      </c>
      <c r="B22" s="119" t="s">
        <v>58</v>
      </c>
      <c r="C22" s="139" t="s">
        <v>59</v>
      </c>
      <c r="D22" s="120"/>
      <c r="E22" s="121"/>
      <c r="F22" s="122"/>
      <c r="G22" s="122">
        <f>SUMIF(AG23:AG35,"&lt;&gt;NOR",G23:G35)</f>
        <v>0</v>
      </c>
      <c r="H22" s="122"/>
      <c r="I22" s="122">
        <f>SUM(I23:I35)</f>
        <v>0</v>
      </c>
      <c r="J22" s="122"/>
      <c r="K22" s="122">
        <f>SUM(K23:K35)</f>
        <v>0</v>
      </c>
      <c r="L22" s="122"/>
      <c r="M22" s="122">
        <f>SUM(M23:M35)</f>
        <v>0</v>
      </c>
      <c r="N22" s="121"/>
      <c r="O22" s="121">
        <f>SUM(O23:O35)</f>
        <v>0.01</v>
      </c>
      <c r="P22" s="121"/>
      <c r="Q22" s="121">
        <f>SUM(Q23:Q35)</f>
        <v>0.69000000000000006</v>
      </c>
      <c r="R22" s="122"/>
      <c r="S22" s="122"/>
      <c r="T22" s="123"/>
      <c r="U22" s="117"/>
      <c r="V22" s="117">
        <f>SUM(V23:V35)</f>
        <v>7.53</v>
      </c>
      <c r="W22" s="117"/>
      <c r="X22" s="117"/>
      <c r="Y22" s="117"/>
      <c r="AG22" t="s">
        <v>108</v>
      </c>
    </row>
    <row r="23" spans="1:60" outlineLevel="1">
      <c r="A23" s="124">
        <v>5</v>
      </c>
      <c r="B23" s="125" t="s">
        <v>127</v>
      </c>
      <c r="C23" s="140" t="s">
        <v>128</v>
      </c>
      <c r="D23" s="126" t="s">
        <v>111</v>
      </c>
      <c r="E23" s="127">
        <v>7.82</v>
      </c>
      <c r="F23" s="128"/>
      <c r="G23" s="129">
        <f>ROUND(E23*F23,2)</f>
        <v>0</v>
      </c>
      <c r="H23" s="128"/>
      <c r="I23" s="129">
        <f>ROUND(E23*H23,2)</f>
        <v>0</v>
      </c>
      <c r="J23" s="128"/>
      <c r="K23" s="129">
        <f>ROUND(E23*J23,2)</f>
        <v>0</v>
      </c>
      <c r="L23" s="129">
        <v>12</v>
      </c>
      <c r="M23" s="129">
        <f>G23*(1+L23/100)</f>
        <v>0</v>
      </c>
      <c r="N23" s="127">
        <v>0</v>
      </c>
      <c r="O23" s="127">
        <f>ROUND(E23*N23,2)</f>
        <v>0</v>
      </c>
      <c r="P23" s="127">
        <v>1.3500000000000001E-3</v>
      </c>
      <c r="Q23" s="127">
        <f>ROUND(E23*P23,2)</f>
        <v>0.01</v>
      </c>
      <c r="R23" s="129"/>
      <c r="S23" s="129" t="s">
        <v>124</v>
      </c>
      <c r="T23" s="130" t="s">
        <v>125</v>
      </c>
      <c r="U23" s="113">
        <v>9.1999999999999998E-2</v>
      </c>
      <c r="V23" s="113">
        <f>ROUND(E23*U23,2)</f>
        <v>0.72</v>
      </c>
      <c r="W23" s="113"/>
      <c r="X23" s="113" t="s">
        <v>114</v>
      </c>
      <c r="Y23" s="113" t="s">
        <v>115</v>
      </c>
      <c r="Z23" s="106"/>
      <c r="AA23" s="106"/>
      <c r="AB23" s="106"/>
      <c r="AC23" s="106"/>
      <c r="AD23" s="106"/>
      <c r="AE23" s="106"/>
      <c r="AF23" s="106"/>
      <c r="AG23" s="106" t="s">
        <v>116</v>
      </c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</row>
    <row r="24" spans="1:60" outlineLevel="2">
      <c r="A24" s="109"/>
      <c r="B24" s="110"/>
      <c r="C24" s="141" t="s">
        <v>220</v>
      </c>
      <c r="D24" s="115"/>
      <c r="E24" s="116">
        <v>2.42</v>
      </c>
      <c r="F24" s="113"/>
      <c r="G24" s="113"/>
      <c r="H24" s="113"/>
      <c r="I24" s="113"/>
      <c r="J24" s="113"/>
      <c r="K24" s="113"/>
      <c r="L24" s="113"/>
      <c r="M24" s="113"/>
      <c r="N24" s="112"/>
      <c r="O24" s="112"/>
      <c r="P24" s="112"/>
      <c r="Q24" s="112"/>
      <c r="R24" s="113"/>
      <c r="S24" s="113"/>
      <c r="T24" s="113"/>
      <c r="U24" s="113"/>
      <c r="V24" s="113"/>
      <c r="W24" s="113"/>
      <c r="X24" s="113"/>
      <c r="Y24" s="113"/>
      <c r="Z24" s="106"/>
      <c r="AA24" s="106"/>
      <c r="AB24" s="106"/>
      <c r="AC24" s="106"/>
      <c r="AD24" s="106"/>
      <c r="AE24" s="106"/>
      <c r="AF24" s="106"/>
      <c r="AG24" s="106" t="s">
        <v>118</v>
      </c>
      <c r="AH24" s="106">
        <v>0</v>
      </c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</row>
    <row r="25" spans="1:60" outlineLevel="3">
      <c r="A25" s="109"/>
      <c r="B25" s="110"/>
      <c r="C25" s="141" t="s">
        <v>221</v>
      </c>
      <c r="D25" s="115"/>
      <c r="E25" s="116">
        <v>5.4</v>
      </c>
      <c r="F25" s="113"/>
      <c r="G25" s="113"/>
      <c r="H25" s="113"/>
      <c r="I25" s="113"/>
      <c r="J25" s="113"/>
      <c r="K25" s="113"/>
      <c r="L25" s="113"/>
      <c r="M25" s="113"/>
      <c r="N25" s="112"/>
      <c r="O25" s="112"/>
      <c r="P25" s="112"/>
      <c r="Q25" s="112"/>
      <c r="R25" s="113"/>
      <c r="S25" s="113"/>
      <c r="T25" s="113"/>
      <c r="U25" s="113"/>
      <c r="V25" s="113"/>
      <c r="W25" s="113"/>
      <c r="X25" s="113"/>
      <c r="Y25" s="113"/>
      <c r="Z25" s="106"/>
      <c r="AA25" s="106"/>
      <c r="AB25" s="106"/>
      <c r="AC25" s="106"/>
      <c r="AD25" s="106"/>
      <c r="AE25" s="106"/>
      <c r="AF25" s="106"/>
      <c r="AG25" s="106" t="s">
        <v>118</v>
      </c>
      <c r="AH25" s="106">
        <v>0</v>
      </c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</row>
    <row r="26" spans="1:60" ht="20.45" outlineLevel="1">
      <c r="A26" s="124">
        <v>6</v>
      </c>
      <c r="B26" s="125" t="s">
        <v>167</v>
      </c>
      <c r="C26" s="140" t="s">
        <v>168</v>
      </c>
      <c r="D26" s="126" t="s">
        <v>169</v>
      </c>
      <c r="E26" s="127">
        <v>26</v>
      </c>
      <c r="F26" s="128"/>
      <c r="G26" s="129">
        <f>ROUND(E26*F26,2)</f>
        <v>0</v>
      </c>
      <c r="H26" s="128"/>
      <c r="I26" s="129">
        <f>ROUND(E26*H26,2)</f>
        <v>0</v>
      </c>
      <c r="J26" s="128"/>
      <c r="K26" s="129">
        <f>ROUND(E26*J26,2)</f>
        <v>0</v>
      </c>
      <c r="L26" s="129">
        <v>12</v>
      </c>
      <c r="M26" s="129">
        <f>G26*(1+L26/100)</f>
        <v>0</v>
      </c>
      <c r="N26" s="127">
        <v>0</v>
      </c>
      <c r="O26" s="127">
        <f>ROUND(E26*N26,2)</f>
        <v>0</v>
      </c>
      <c r="P26" s="127">
        <v>0</v>
      </c>
      <c r="Q26" s="127">
        <f>ROUND(E26*P26,2)</f>
        <v>0</v>
      </c>
      <c r="R26" s="129"/>
      <c r="S26" s="129" t="s">
        <v>124</v>
      </c>
      <c r="T26" s="130" t="s">
        <v>125</v>
      </c>
      <c r="U26" s="113">
        <v>0.03</v>
      </c>
      <c r="V26" s="113">
        <f>ROUND(E26*U26,2)</f>
        <v>0.78</v>
      </c>
      <c r="W26" s="113"/>
      <c r="X26" s="113" t="s">
        <v>114</v>
      </c>
      <c r="Y26" s="113" t="s">
        <v>115</v>
      </c>
      <c r="Z26" s="106"/>
      <c r="AA26" s="106"/>
      <c r="AB26" s="106"/>
      <c r="AC26" s="106"/>
      <c r="AD26" s="106"/>
      <c r="AE26" s="106"/>
      <c r="AF26" s="106"/>
      <c r="AG26" s="106" t="s">
        <v>116</v>
      </c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</row>
    <row r="27" spans="1:60" outlineLevel="2">
      <c r="A27" s="109"/>
      <c r="B27" s="110"/>
      <c r="C27" s="141" t="s">
        <v>222</v>
      </c>
      <c r="D27" s="115"/>
      <c r="E27" s="116">
        <v>8</v>
      </c>
      <c r="F27" s="113"/>
      <c r="G27" s="113"/>
      <c r="H27" s="113"/>
      <c r="I27" s="113"/>
      <c r="J27" s="113"/>
      <c r="K27" s="113"/>
      <c r="L27" s="113"/>
      <c r="M27" s="113"/>
      <c r="N27" s="112"/>
      <c r="O27" s="112"/>
      <c r="P27" s="112"/>
      <c r="Q27" s="112"/>
      <c r="R27" s="113"/>
      <c r="S27" s="113"/>
      <c r="T27" s="113"/>
      <c r="U27" s="113"/>
      <c r="V27" s="113"/>
      <c r="W27" s="113"/>
      <c r="X27" s="113"/>
      <c r="Y27" s="113"/>
      <c r="Z27" s="106"/>
      <c r="AA27" s="106"/>
      <c r="AB27" s="106"/>
      <c r="AC27" s="106"/>
      <c r="AD27" s="106"/>
      <c r="AE27" s="106"/>
      <c r="AF27" s="106"/>
      <c r="AG27" s="106" t="s">
        <v>118</v>
      </c>
      <c r="AH27" s="106">
        <v>0</v>
      </c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</row>
    <row r="28" spans="1:60" outlineLevel="3">
      <c r="A28" s="109"/>
      <c r="B28" s="110"/>
      <c r="C28" s="141" t="s">
        <v>223</v>
      </c>
      <c r="D28" s="115"/>
      <c r="E28" s="116">
        <v>18</v>
      </c>
      <c r="F28" s="113"/>
      <c r="G28" s="113"/>
      <c r="H28" s="113"/>
      <c r="I28" s="113"/>
      <c r="J28" s="113"/>
      <c r="K28" s="113"/>
      <c r="L28" s="113"/>
      <c r="M28" s="113"/>
      <c r="N28" s="112"/>
      <c r="O28" s="112"/>
      <c r="P28" s="112"/>
      <c r="Q28" s="112"/>
      <c r="R28" s="113"/>
      <c r="S28" s="113"/>
      <c r="T28" s="113"/>
      <c r="U28" s="113"/>
      <c r="V28" s="113"/>
      <c r="W28" s="113"/>
      <c r="X28" s="113"/>
      <c r="Y28" s="113"/>
      <c r="Z28" s="106"/>
      <c r="AA28" s="106"/>
      <c r="AB28" s="106"/>
      <c r="AC28" s="106"/>
      <c r="AD28" s="106"/>
      <c r="AE28" s="106"/>
      <c r="AF28" s="106"/>
      <c r="AG28" s="106" t="s">
        <v>118</v>
      </c>
      <c r="AH28" s="106">
        <v>0</v>
      </c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</row>
    <row r="29" spans="1:60" outlineLevel="1">
      <c r="A29" s="124">
        <v>7</v>
      </c>
      <c r="B29" s="125" t="s">
        <v>224</v>
      </c>
      <c r="C29" s="140" t="s">
        <v>225</v>
      </c>
      <c r="D29" s="126" t="s">
        <v>149</v>
      </c>
      <c r="E29" s="127">
        <v>3.2669999999999999</v>
      </c>
      <c r="F29" s="128"/>
      <c r="G29" s="129">
        <f>ROUND(E29*F29,2)</f>
        <v>0</v>
      </c>
      <c r="H29" s="128"/>
      <c r="I29" s="129">
        <f>ROUND(E29*H29,2)</f>
        <v>0</v>
      </c>
      <c r="J29" s="128"/>
      <c r="K29" s="129">
        <f>ROUND(E29*J29,2)</f>
        <v>0</v>
      </c>
      <c r="L29" s="129">
        <v>12</v>
      </c>
      <c r="M29" s="129">
        <f>G29*(1+L29/100)</f>
        <v>0</v>
      </c>
      <c r="N29" s="127">
        <v>1E-3</v>
      </c>
      <c r="O29" s="127">
        <f>ROUND(E29*N29,2)</f>
        <v>0</v>
      </c>
      <c r="P29" s="127">
        <v>6.2E-2</v>
      </c>
      <c r="Q29" s="127">
        <f>ROUND(E29*P29,2)</f>
        <v>0.2</v>
      </c>
      <c r="R29" s="129"/>
      <c r="S29" s="129" t="s">
        <v>124</v>
      </c>
      <c r="T29" s="130" t="s">
        <v>125</v>
      </c>
      <c r="U29" s="113">
        <v>0.61199999999999999</v>
      </c>
      <c r="V29" s="113">
        <f>ROUND(E29*U29,2)</f>
        <v>2</v>
      </c>
      <c r="W29" s="113"/>
      <c r="X29" s="113" t="s">
        <v>114</v>
      </c>
      <c r="Y29" s="113" t="s">
        <v>115</v>
      </c>
      <c r="Z29" s="106"/>
      <c r="AA29" s="106"/>
      <c r="AB29" s="106"/>
      <c r="AC29" s="106"/>
      <c r="AD29" s="106"/>
      <c r="AE29" s="106"/>
      <c r="AF29" s="106"/>
      <c r="AG29" s="106" t="s">
        <v>116</v>
      </c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</row>
    <row r="30" spans="1:60" outlineLevel="2">
      <c r="A30" s="109"/>
      <c r="B30" s="110"/>
      <c r="C30" s="141" t="s">
        <v>226</v>
      </c>
      <c r="D30" s="115"/>
      <c r="E30" s="116">
        <v>3.2669999999999999</v>
      </c>
      <c r="F30" s="113"/>
      <c r="G30" s="113"/>
      <c r="H30" s="113"/>
      <c r="I30" s="113"/>
      <c r="J30" s="113"/>
      <c r="K30" s="113"/>
      <c r="L30" s="113"/>
      <c r="M30" s="113"/>
      <c r="N30" s="112"/>
      <c r="O30" s="112"/>
      <c r="P30" s="112"/>
      <c r="Q30" s="112"/>
      <c r="R30" s="113"/>
      <c r="S30" s="113"/>
      <c r="T30" s="113"/>
      <c r="U30" s="113"/>
      <c r="V30" s="113"/>
      <c r="W30" s="113"/>
      <c r="X30" s="113"/>
      <c r="Y30" s="113"/>
      <c r="Z30" s="106"/>
      <c r="AA30" s="106"/>
      <c r="AB30" s="106"/>
      <c r="AC30" s="106"/>
      <c r="AD30" s="106"/>
      <c r="AE30" s="106"/>
      <c r="AF30" s="106"/>
      <c r="AG30" s="106" t="s">
        <v>118</v>
      </c>
      <c r="AH30" s="106">
        <v>0</v>
      </c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</row>
    <row r="31" spans="1:60" outlineLevel="1">
      <c r="A31" s="124">
        <v>8</v>
      </c>
      <c r="B31" s="125" t="s">
        <v>227</v>
      </c>
      <c r="C31" s="140" t="s">
        <v>228</v>
      </c>
      <c r="D31" s="126" t="s">
        <v>149</v>
      </c>
      <c r="E31" s="127">
        <v>7.29</v>
      </c>
      <c r="F31" s="128"/>
      <c r="G31" s="129">
        <f>ROUND(E31*F31,2)</f>
        <v>0</v>
      </c>
      <c r="H31" s="128"/>
      <c r="I31" s="129">
        <f>ROUND(E31*H31,2)</f>
        <v>0</v>
      </c>
      <c r="J31" s="128"/>
      <c r="K31" s="129">
        <f>ROUND(E31*J31,2)</f>
        <v>0</v>
      </c>
      <c r="L31" s="129">
        <v>12</v>
      </c>
      <c r="M31" s="129">
        <f>G31*(1+L31/100)</f>
        <v>0</v>
      </c>
      <c r="N31" s="127">
        <v>9.2000000000000003E-4</v>
      </c>
      <c r="O31" s="127">
        <f>ROUND(E31*N31,2)</f>
        <v>0.01</v>
      </c>
      <c r="P31" s="127">
        <v>5.3999999999999999E-2</v>
      </c>
      <c r="Q31" s="127">
        <f>ROUND(E31*P31,2)</f>
        <v>0.39</v>
      </c>
      <c r="R31" s="129"/>
      <c r="S31" s="129" t="s">
        <v>124</v>
      </c>
      <c r="T31" s="130" t="s">
        <v>125</v>
      </c>
      <c r="U31" s="113">
        <v>0.46500000000000002</v>
      </c>
      <c r="V31" s="113">
        <f>ROUND(E31*U31,2)</f>
        <v>3.39</v>
      </c>
      <c r="W31" s="113"/>
      <c r="X31" s="113" t="s">
        <v>114</v>
      </c>
      <c r="Y31" s="113" t="s">
        <v>115</v>
      </c>
      <c r="Z31" s="106"/>
      <c r="AA31" s="106"/>
      <c r="AB31" s="106"/>
      <c r="AC31" s="106"/>
      <c r="AD31" s="106"/>
      <c r="AE31" s="106"/>
      <c r="AF31" s="106"/>
      <c r="AG31" s="106" t="s">
        <v>116</v>
      </c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</row>
    <row r="32" spans="1:60" outlineLevel="2">
      <c r="A32" s="109"/>
      <c r="B32" s="110"/>
      <c r="C32" s="141" t="s">
        <v>229</v>
      </c>
      <c r="D32" s="115"/>
      <c r="E32" s="116">
        <v>7.29</v>
      </c>
      <c r="F32" s="113"/>
      <c r="G32" s="113"/>
      <c r="H32" s="113"/>
      <c r="I32" s="113"/>
      <c r="J32" s="113"/>
      <c r="K32" s="113"/>
      <c r="L32" s="113"/>
      <c r="M32" s="113"/>
      <c r="N32" s="112"/>
      <c r="O32" s="112"/>
      <c r="P32" s="112"/>
      <c r="Q32" s="112"/>
      <c r="R32" s="113"/>
      <c r="S32" s="113"/>
      <c r="T32" s="113"/>
      <c r="U32" s="113"/>
      <c r="V32" s="113"/>
      <c r="W32" s="113"/>
      <c r="X32" s="113"/>
      <c r="Y32" s="113"/>
      <c r="Z32" s="106"/>
      <c r="AA32" s="106"/>
      <c r="AB32" s="106"/>
      <c r="AC32" s="106"/>
      <c r="AD32" s="106"/>
      <c r="AE32" s="106"/>
      <c r="AF32" s="106"/>
      <c r="AG32" s="106" t="s">
        <v>118</v>
      </c>
      <c r="AH32" s="106">
        <v>0</v>
      </c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</row>
    <row r="33" spans="1:60" outlineLevel="1">
      <c r="A33" s="124">
        <v>9</v>
      </c>
      <c r="B33" s="125" t="s">
        <v>230</v>
      </c>
      <c r="C33" s="140" t="s">
        <v>231</v>
      </c>
      <c r="D33" s="126" t="s">
        <v>111</v>
      </c>
      <c r="E33" s="127">
        <v>7.69</v>
      </c>
      <c r="F33" s="128"/>
      <c r="G33" s="129">
        <f>ROUND(E33*F33,2)</f>
        <v>0</v>
      </c>
      <c r="H33" s="128"/>
      <c r="I33" s="129">
        <f>ROUND(E33*H33,2)</f>
        <v>0</v>
      </c>
      <c r="J33" s="128"/>
      <c r="K33" s="129">
        <f>ROUND(E33*J33,2)</f>
        <v>0</v>
      </c>
      <c r="L33" s="129">
        <v>12</v>
      </c>
      <c r="M33" s="129">
        <f>G33*(1+L33/100)</f>
        <v>0</v>
      </c>
      <c r="N33" s="127">
        <v>0</v>
      </c>
      <c r="O33" s="127">
        <f>ROUND(E33*N33,2)</f>
        <v>0</v>
      </c>
      <c r="P33" s="127">
        <v>1.1129999999999999E-2</v>
      </c>
      <c r="Q33" s="127">
        <f>ROUND(E33*P33,2)</f>
        <v>0.09</v>
      </c>
      <c r="R33" s="129"/>
      <c r="S33" s="129" t="s">
        <v>124</v>
      </c>
      <c r="T33" s="130" t="s">
        <v>125</v>
      </c>
      <c r="U33" s="113">
        <v>8.3000000000000004E-2</v>
      </c>
      <c r="V33" s="113">
        <f>ROUND(E33*U33,2)</f>
        <v>0.64</v>
      </c>
      <c r="W33" s="113"/>
      <c r="X33" s="113" t="s">
        <v>114</v>
      </c>
      <c r="Y33" s="113" t="s">
        <v>115</v>
      </c>
      <c r="Z33" s="106"/>
      <c r="AA33" s="106"/>
      <c r="AB33" s="106"/>
      <c r="AC33" s="106"/>
      <c r="AD33" s="106"/>
      <c r="AE33" s="106"/>
      <c r="AF33" s="106"/>
      <c r="AG33" s="106" t="s">
        <v>116</v>
      </c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</row>
    <row r="34" spans="1:60" outlineLevel="2">
      <c r="A34" s="109"/>
      <c r="B34" s="110"/>
      <c r="C34" s="141" t="s">
        <v>232</v>
      </c>
      <c r="D34" s="115"/>
      <c r="E34" s="116">
        <v>2.38</v>
      </c>
      <c r="F34" s="113"/>
      <c r="G34" s="113"/>
      <c r="H34" s="113"/>
      <c r="I34" s="113"/>
      <c r="J34" s="113"/>
      <c r="K34" s="113"/>
      <c r="L34" s="113"/>
      <c r="M34" s="113"/>
      <c r="N34" s="112"/>
      <c r="O34" s="112"/>
      <c r="P34" s="112"/>
      <c r="Q34" s="112"/>
      <c r="R34" s="113"/>
      <c r="S34" s="113"/>
      <c r="T34" s="113"/>
      <c r="U34" s="113"/>
      <c r="V34" s="113"/>
      <c r="W34" s="113"/>
      <c r="X34" s="113"/>
      <c r="Y34" s="113"/>
      <c r="Z34" s="106"/>
      <c r="AA34" s="106"/>
      <c r="AB34" s="106"/>
      <c r="AC34" s="106"/>
      <c r="AD34" s="106"/>
      <c r="AE34" s="106"/>
      <c r="AF34" s="106"/>
      <c r="AG34" s="106" t="s">
        <v>118</v>
      </c>
      <c r="AH34" s="106">
        <v>0</v>
      </c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</row>
    <row r="35" spans="1:60" outlineLevel="3">
      <c r="A35" s="109"/>
      <c r="B35" s="110"/>
      <c r="C35" s="141" t="s">
        <v>233</v>
      </c>
      <c r="D35" s="115"/>
      <c r="E35" s="116">
        <v>5.31</v>
      </c>
      <c r="F35" s="113"/>
      <c r="G35" s="113"/>
      <c r="H35" s="113"/>
      <c r="I35" s="113"/>
      <c r="J35" s="113"/>
      <c r="K35" s="113"/>
      <c r="L35" s="113"/>
      <c r="M35" s="113"/>
      <c r="N35" s="112"/>
      <c r="O35" s="112"/>
      <c r="P35" s="112"/>
      <c r="Q35" s="112"/>
      <c r="R35" s="113"/>
      <c r="S35" s="113"/>
      <c r="T35" s="113"/>
      <c r="U35" s="113"/>
      <c r="V35" s="113"/>
      <c r="W35" s="113"/>
      <c r="X35" s="113"/>
      <c r="Y35" s="113"/>
      <c r="Z35" s="106"/>
      <c r="AA35" s="106"/>
      <c r="AB35" s="106"/>
      <c r="AC35" s="106"/>
      <c r="AD35" s="106"/>
      <c r="AE35" s="106"/>
      <c r="AF35" s="106"/>
      <c r="AG35" s="106" t="s">
        <v>118</v>
      </c>
      <c r="AH35" s="106">
        <v>0</v>
      </c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</row>
    <row r="36" spans="1:60">
      <c r="A36" s="118" t="s">
        <v>107</v>
      </c>
      <c r="B36" s="119" t="s">
        <v>60</v>
      </c>
      <c r="C36" s="139" t="s">
        <v>61</v>
      </c>
      <c r="D36" s="120"/>
      <c r="E36" s="121"/>
      <c r="F36" s="122"/>
      <c r="G36" s="122">
        <f>SUMIF(AG37:AG37,"&lt;&gt;NOR",G37:G37)</f>
        <v>0</v>
      </c>
      <c r="H36" s="122"/>
      <c r="I36" s="122">
        <f>SUM(I37:I37)</f>
        <v>0</v>
      </c>
      <c r="J36" s="122"/>
      <c r="K36" s="122">
        <f>SUM(K37:K37)</f>
        <v>0</v>
      </c>
      <c r="L36" s="122"/>
      <c r="M36" s="122">
        <f>SUM(M37:M37)</f>
        <v>0</v>
      </c>
      <c r="N36" s="121"/>
      <c r="O36" s="121">
        <f>SUM(O37:O37)</f>
        <v>0</v>
      </c>
      <c r="P36" s="121"/>
      <c r="Q36" s="121">
        <f>SUM(Q37:Q37)</f>
        <v>0</v>
      </c>
      <c r="R36" s="122"/>
      <c r="S36" s="122"/>
      <c r="T36" s="123"/>
      <c r="U36" s="117"/>
      <c r="V36" s="117">
        <f>SUM(V37:V37)</f>
        <v>5.5</v>
      </c>
      <c r="W36" s="117"/>
      <c r="X36" s="117"/>
      <c r="Y36" s="117"/>
      <c r="AG36" t="s">
        <v>108</v>
      </c>
    </row>
    <row r="37" spans="1:60" outlineLevel="1">
      <c r="A37" s="132">
        <v>10</v>
      </c>
      <c r="B37" s="133" t="s">
        <v>234</v>
      </c>
      <c r="C37" s="143" t="s">
        <v>235</v>
      </c>
      <c r="D37" s="134" t="s">
        <v>192</v>
      </c>
      <c r="E37" s="135">
        <v>1</v>
      </c>
      <c r="F37" s="136"/>
      <c r="G37" s="137">
        <f>ROUND(E37*F37,2)</f>
        <v>0</v>
      </c>
      <c r="H37" s="136"/>
      <c r="I37" s="137">
        <f>ROUND(E37*H37,2)</f>
        <v>0</v>
      </c>
      <c r="J37" s="136"/>
      <c r="K37" s="137">
        <f>ROUND(E37*J37,2)</f>
        <v>0</v>
      </c>
      <c r="L37" s="137">
        <v>12</v>
      </c>
      <c r="M37" s="137">
        <f>G37*(1+L37/100)</f>
        <v>0</v>
      </c>
      <c r="N37" s="135">
        <v>0</v>
      </c>
      <c r="O37" s="135">
        <f>ROUND(E37*N37,2)</f>
        <v>0</v>
      </c>
      <c r="P37" s="135">
        <v>0</v>
      </c>
      <c r="Q37" s="135">
        <f>ROUND(E37*P37,2)</f>
        <v>0</v>
      </c>
      <c r="R37" s="137"/>
      <c r="S37" s="137" t="s">
        <v>124</v>
      </c>
      <c r="T37" s="138" t="s">
        <v>125</v>
      </c>
      <c r="U37" s="113">
        <v>5.5</v>
      </c>
      <c r="V37" s="113">
        <f>ROUND(E37*U37,2)</f>
        <v>5.5</v>
      </c>
      <c r="W37" s="113"/>
      <c r="X37" s="113" t="s">
        <v>114</v>
      </c>
      <c r="Y37" s="113" t="s">
        <v>115</v>
      </c>
      <c r="Z37" s="106"/>
      <c r="AA37" s="106"/>
      <c r="AB37" s="106"/>
      <c r="AC37" s="106"/>
      <c r="AD37" s="106"/>
      <c r="AE37" s="106"/>
      <c r="AF37" s="106"/>
      <c r="AG37" s="106" t="s">
        <v>116</v>
      </c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</row>
    <row r="38" spans="1:60">
      <c r="A38" s="118" t="s">
        <v>107</v>
      </c>
      <c r="B38" s="119" t="s">
        <v>62</v>
      </c>
      <c r="C38" s="139" t="s">
        <v>63</v>
      </c>
      <c r="D38" s="120"/>
      <c r="E38" s="121"/>
      <c r="F38" s="122"/>
      <c r="G38" s="122">
        <f>SUMIF(AG39:AG43,"&lt;&gt;NOR",G39:G43)</f>
        <v>0</v>
      </c>
      <c r="H38" s="122"/>
      <c r="I38" s="122">
        <f>SUM(I39:I43)</f>
        <v>0</v>
      </c>
      <c r="J38" s="122"/>
      <c r="K38" s="122">
        <f>SUM(K39:K43)</f>
        <v>0</v>
      </c>
      <c r="L38" s="122"/>
      <c r="M38" s="122">
        <f>SUM(M39:M43)</f>
        <v>0</v>
      </c>
      <c r="N38" s="121"/>
      <c r="O38" s="121">
        <f>SUM(O39:O43)</f>
        <v>0.02</v>
      </c>
      <c r="P38" s="121"/>
      <c r="Q38" s="121">
        <f>SUM(Q39:Q43)</f>
        <v>0</v>
      </c>
      <c r="R38" s="122"/>
      <c r="S38" s="122"/>
      <c r="T38" s="123"/>
      <c r="U38" s="117"/>
      <c r="V38" s="117">
        <f>SUM(V39:V43)</f>
        <v>10.14</v>
      </c>
      <c r="W38" s="117"/>
      <c r="X38" s="117"/>
      <c r="Y38" s="117"/>
      <c r="AG38" t="s">
        <v>108</v>
      </c>
    </row>
    <row r="39" spans="1:60" outlineLevel="1">
      <c r="A39" s="124">
        <v>11</v>
      </c>
      <c r="B39" s="125" t="s">
        <v>236</v>
      </c>
      <c r="C39" s="140" t="s">
        <v>237</v>
      </c>
      <c r="D39" s="126" t="s">
        <v>111</v>
      </c>
      <c r="E39" s="127">
        <v>7.69</v>
      </c>
      <c r="F39" s="128"/>
      <c r="G39" s="129">
        <f>ROUND(E39*F39,2)</f>
        <v>0</v>
      </c>
      <c r="H39" s="128"/>
      <c r="I39" s="129">
        <f>ROUND(E39*H39,2)</f>
        <v>0</v>
      </c>
      <c r="J39" s="128"/>
      <c r="K39" s="129">
        <f>ROUND(E39*J39,2)</f>
        <v>0</v>
      </c>
      <c r="L39" s="129">
        <v>12</v>
      </c>
      <c r="M39" s="129">
        <f>G39*(1+L39/100)</f>
        <v>0</v>
      </c>
      <c r="N39" s="127">
        <v>3.13E-3</v>
      </c>
      <c r="O39" s="127">
        <f>ROUND(E39*N39,2)</f>
        <v>0.02</v>
      </c>
      <c r="P39" s="127">
        <v>0</v>
      </c>
      <c r="Q39" s="127">
        <f>ROUND(E39*P39,2)</f>
        <v>0</v>
      </c>
      <c r="R39" s="129"/>
      <c r="S39" s="129" t="s">
        <v>124</v>
      </c>
      <c r="T39" s="130" t="s">
        <v>125</v>
      </c>
      <c r="U39" s="113">
        <v>1.319</v>
      </c>
      <c r="V39" s="113">
        <f>ROUND(E39*U39,2)</f>
        <v>10.14</v>
      </c>
      <c r="W39" s="113"/>
      <c r="X39" s="113" t="s">
        <v>114</v>
      </c>
      <c r="Y39" s="113" t="s">
        <v>115</v>
      </c>
      <c r="Z39" s="106"/>
      <c r="AA39" s="106"/>
      <c r="AB39" s="106"/>
      <c r="AC39" s="106"/>
      <c r="AD39" s="106"/>
      <c r="AE39" s="106"/>
      <c r="AF39" s="106"/>
      <c r="AG39" s="106" t="s">
        <v>116</v>
      </c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</row>
    <row r="40" spans="1:60" outlineLevel="2">
      <c r="A40" s="109"/>
      <c r="B40" s="110"/>
      <c r="C40" s="141" t="s">
        <v>238</v>
      </c>
      <c r="D40" s="115"/>
      <c r="E40" s="116"/>
      <c r="F40" s="113"/>
      <c r="G40" s="113"/>
      <c r="H40" s="113"/>
      <c r="I40" s="113"/>
      <c r="J40" s="113"/>
      <c r="K40" s="113"/>
      <c r="L40" s="113"/>
      <c r="M40" s="113"/>
      <c r="N40" s="112"/>
      <c r="O40" s="112"/>
      <c r="P40" s="112"/>
      <c r="Q40" s="112"/>
      <c r="R40" s="113"/>
      <c r="S40" s="113"/>
      <c r="T40" s="113"/>
      <c r="U40" s="113"/>
      <c r="V40" s="113"/>
      <c r="W40" s="113"/>
      <c r="X40" s="113"/>
      <c r="Y40" s="113"/>
      <c r="Z40" s="106"/>
      <c r="AA40" s="106"/>
      <c r="AB40" s="106"/>
      <c r="AC40" s="106"/>
      <c r="AD40" s="106"/>
      <c r="AE40" s="106"/>
      <c r="AF40" s="106"/>
      <c r="AG40" s="106" t="s">
        <v>118</v>
      </c>
      <c r="AH40" s="106">
        <v>0</v>
      </c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</row>
    <row r="41" spans="1:60" outlineLevel="3">
      <c r="A41" s="109"/>
      <c r="B41" s="110"/>
      <c r="C41" s="141" t="s">
        <v>232</v>
      </c>
      <c r="D41" s="115"/>
      <c r="E41" s="116">
        <v>2.38</v>
      </c>
      <c r="F41" s="113"/>
      <c r="G41" s="113"/>
      <c r="H41" s="113"/>
      <c r="I41" s="113"/>
      <c r="J41" s="113"/>
      <c r="K41" s="113"/>
      <c r="L41" s="113"/>
      <c r="M41" s="113"/>
      <c r="N41" s="112"/>
      <c r="O41" s="112"/>
      <c r="P41" s="112"/>
      <c r="Q41" s="112"/>
      <c r="R41" s="113"/>
      <c r="S41" s="113"/>
      <c r="T41" s="113"/>
      <c r="U41" s="113"/>
      <c r="V41" s="113"/>
      <c r="W41" s="113"/>
      <c r="X41" s="113"/>
      <c r="Y41" s="113"/>
      <c r="Z41" s="106"/>
      <c r="AA41" s="106"/>
      <c r="AB41" s="106"/>
      <c r="AC41" s="106"/>
      <c r="AD41" s="106"/>
      <c r="AE41" s="106"/>
      <c r="AF41" s="106"/>
      <c r="AG41" s="106" t="s">
        <v>118</v>
      </c>
      <c r="AH41" s="106">
        <v>0</v>
      </c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</row>
    <row r="42" spans="1:60" outlineLevel="3">
      <c r="A42" s="109"/>
      <c r="B42" s="110"/>
      <c r="C42" s="141" t="s">
        <v>233</v>
      </c>
      <c r="D42" s="115"/>
      <c r="E42" s="116">
        <v>5.31</v>
      </c>
      <c r="F42" s="113"/>
      <c r="G42" s="113"/>
      <c r="H42" s="113"/>
      <c r="I42" s="113"/>
      <c r="J42" s="113"/>
      <c r="K42" s="113"/>
      <c r="L42" s="113"/>
      <c r="M42" s="113"/>
      <c r="N42" s="112"/>
      <c r="O42" s="112"/>
      <c r="P42" s="112"/>
      <c r="Q42" s="112"/>
      <c r="R42" s="113"/>
      <c r="S42" s="113"/>
      <c r="T42" s="113"/>
      <c r="U42" s="113"/>
      <c r="V42" s="113"/>
      <c r="W42" s="113"/>
      <c r="X42" s="113"/>
      <c r="Y42" s="113"/>
      <c r="Z42" s="106"/>
      <c r="AA42" s="106"/>
      <c r="AB42" s="106"/>
      <c r="AC42" s="106"/>
      <c r="AD42" s="106"/>
      <c r="AE42" s="106"/>
      <c r="AF42" s="106"/>
      <c r="AG42" s="106" t="s">
        <v>118</v>
      </c>
      <c r="AH42" s="106">
        <v>0</v>
      </c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</row>
    <row r="43" spans="1:60" outlineLevel="1">
      <c r="A43" s="132">
        <v>12</v>
      </c>
      <c r="B43" s="133" t="s">
        <v>143</v>
      </c>
      <c r="C43" s="143" t="s">
        <v>144</v>
      </c>
      <c r="D43" s="134" t="s">
        <v>28</v>
      </c>
      <c r="E43" s="135">
        <v>98.355099999999993</v>
      </c>
      <c r="F43" s="136"/>
      <c r="G43" s="137">
        <f>ROUND(E43*F43,2)</f>
        <v>0</v>
      </c>
      <c r="H43" s="136"/>
      <c r="I43" s="137">
        <f>ROUND(E43*H43,2)</f>
        <v>0</v>
      </c>
      <c r="J43" s="136"/>
      <c r="K43" s="137">
        <f>ROUND(E43*J43,2)</f>
        <v>0</v>
      </c>
      <c r="L43" s="137">
        <v>12</v>
      </c>
      <c r="M43" s="137">
        <f>G43*(1+L43/100)</f>
        <v>0</v>
      </c>
      <c r="N43" s="135">
        <v>0</v>
      </c>
      <c r="O43" s="135">
        <f>ROUND(E43*N43,2)</f>
        <v>0</v>
      </c>
      <c r="P43" s="135">
        <v>0</v>
      </c>
      <c r="Q43" s="135">
        <f>ROUND(E43*P43,2)</f>
        <v>0</v>
      </c>
      <c r="R43" s="137"/>
      <c r="S43" s="137" t="s">
        <v>124</v>
      </c>
      <c r="T43" s="138" t="s">
        <v>125</v>
      </c>
      <c r="U43" s="113">
        <v>0</v>
      </c>
      <c r="V43" s="113">
        <f>ROUND(E43*U43,2)</f>
        <v>0</v>
      </c>
      <c r="W43" s="113"/>
      <c r="X43" s="113" t="s">
        <v>114</v>
      </c>
      <c r="Y43" s="113" t="s">
        <v>115</v>
      </c>
      <c r="Z43" s="106"/>
      <c r="AA43" s="106"/>
      <c r="AB43" s="106"/>
      <c r="AC43" s="106"/>
      <c r="AD43" s="106"/>
      <c r="AE43" s="106"/>
      <c r="AF43" s="106"/>
      <c r="AG43" s="106" t="s">
        <v>239</v>
      </c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</row>
    <row r="44" spans="1:60">
      <c r="A44" s="118" t="s">
        <v>107</v>
      </c>
      <c r="B44" s="119" t="s">
        <v>64</v>
      </c>
      <c r="C44" s="139" t="s">
        <v>65</v>
      </c>
      <c r="D44" s="120"/>
      <c r="E44" s="121"/>
      <c r="F44" s="122"/>
      <c r="G44" s="122">
        <f>SUMIF(AG45:AG59,"&lt;&gt;NOR",G45:G59)</f>
        <v>0</v>
      </c>
      <c r="H44" s="122"/>
      <c r="I44" s="122">
        <f>SUM(I45:I59)</f>
        <v>0</v>
      </c>
      <c r="J44" s="122"/>
      <c r="K44" s="122">
        <f>SUM(K45:K59)</f>
        <v>0</v>
      </c>
      <c r="L44" s="122"/>
      <c r="M44" s="122">
        <f>SUM(M45:M59)</f>
        <v>0</v>
      </c>
      <c r="N44" s="121"/>
      <c r="O44" s="121">
        <f>SUM(O45:O59)</f>
        <v>0.04</v>
      </c>
      <c r="P44" s="121"/>
      <c r="Q44" s="121">
        <f>SUM(Q45:Q59)</f>
        <v>0</v>
      </c>
      <c r="R44" s="122"/>
      <c r="S44" s="122"/>
      <c r="T44" s="123"/>
      <c r="U44" s="117"/>
      <c r="V44" s="117">
        <f>SUM(V45:V59)</f>
        <v>11.690000000000001</v>
      </c>
      <c r="W44" s="117"/>
      <c r="X44" s="117"/>
      <c r="Y44" s="117"/>
      <c r="AG44" t="s">
        <v>108</v>
      </c>
    </row>
    <row r="45" spans="1:60" outlineLevel="1">
      <c r="A45" s="124">
        <v>13</v>
      </c>
      <c r="B45" s="125" t="s">
        <v>240</v>
      </c>
      <c r="C45" s="140" t="s">
        <v>241</v>
      </c>
      <c r="D45" s="126" t="s">
        <v>169</v>
      </c>
      <c r="E45" s="127">
        <v>3.2911999999999999</v>
      </c>
      <c r="F45" s="128"/>
      <c r="G45" s="129">
        <f>ROUND(E45*F45,2)</f>
        <v>0</v>
      </c>
      <c r="H45" s="128"/>
      <c r="I45" s="129">
        <f>ROUND(E45*H45,2)</f>
        <v>0</v>
      </c>
      <c r="J45" s="128"/>
      <c r="K45" s="129">
        <f>ROUND(E45*J45,2)</f>
        <v>0</v>
      </c>
      <c r="L45" s="129">
        <v>12</v>
      </c>
      <c r="M45" s="129">
        <f>G45*(1+L45/100)</f>
        <v>0</v>
      </c>
      <c r="N45" s="127">
        <v>1.7899999999999999E-3</v>
      </c>
      <c r="O45" s="127">
        <f>ROUND(E45*N45,2)</f>
        <v>0.01</v>
      </c>
      <c r="P45" s="127">
        <v>0</v>
      </c>
      <c r="Q45" s="127">
        <f>ROUND(E45*P45,2)</f>
        <v>0</v>
      </c>
      <c r="R45" s="129"/>
      <c r="S45" s="129" t="s">
        <v>124</v>
      </c>
      <c r="T45" s="130" t="s">
        <v>125</v>
      </c>
      <c r="U45" s="113">
        <v>0.51400000000000001</v>
      </c>
      <c r="V45" s="113">
        <f>ROUND(E45*U45,2)</f>
        <v>1.69</v>
      </c>
      <c r="W45" s="113"/>
      <c r="X45" s="113" t="s">
        <v>114</v>
      </c>
      <c r="Y45" s="113" t="s">
        <v>115</v>
      </c>
      <c r="Z45" s="106"/>
      <c r="AA45" s="106"/>
      <c r="AB45" s="106"/>
      <c r="AC45" s="106"/>
      <c r="AD45" s="106"/>
      <c r="AE45" s="106"/>
      <c r="AF45" s="106"/>
      <c r="AG45" s="106" t="s">
        <v>116</v>
      </c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</row>
    <row r="46" spans="1:60" outlineLevel="2">
      <c r="A46" s="109"/>
      <c r="B46" s="110"/>
      <c r="C46" s="141" t="s">
        <v>242</v>
      </c>
      <c r="D46" s="115"/>
      <c r="E46" s="116">
        <v>3.2911999999999999</v>
      </c>
      <c r="F46" s="113"/>
      <c r="G46" s="113"/>
      <c r="H46" s="113"/>
      <c r="I46" s="113"/>
      <c r="J46" s="113"/>
      <c r="K46" s="113"/>
      <c r="L46" s="113"/>
      <c r="M46" s="113"/>
      <c r="N46" s="112"/>
      <c r="O46" s="112"/>
      <c r="P46" s="112"/>
      <c r="Q46" s="112"/>
      <c r="R46" s="113"/>
      <c r="S46" s="113"/>
      <c r="T46" s="113"/>
      <c r="U46" s="113"/>
      <c r="V46" s="113"/>
      <c r="W46" s="113"/>
      <c r="X46" s="113"/>
      <c r="Y46" s="113"/>
      <c r="Z46" s="106"/>
      <c r="AA46" s="106"/>
      <c r="AB46" s="106"/>
      <c r="AC46" s="106"/>
      <c r="AD46" s="106"/>
      <c r="AE46" s="106"/>
      <c r="AF46" s="106"/>
      <c r="AG46" s="106" t="s">
        <v>118</v>
      </c>
      <c r="AH46" s="106">
        <v>0</v>
      </c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  <c r="AZ46" s="106"/>
      <c r="BA46" s="106"/>
      <c r="BB46" s="106"/>
      <c r="BC46" s="106"/>
      <c r="BD46" s="106"/>
      <c r="BE46" s="106"/>
      <c r="BF46" s="106"/>
      <c r="BG46" s="106"/>
      <c r="BH46" s="106"/>
    </row>
    <row r="47" spans="1:60" outlineLevel="1">
      <c r="A47" s="124">
        <v>14</v>
      </c>
      <c r="B47" s="125" t="s">
        <v>243</v>
      </c>
      <c r="C47" s="140" t="s">
        <v>244</v>
      </c>
      <c r="D47" s="126" t="s">
        <v>169</v>
      </c>
      <c r="E47" s="127">
        <v>7.3032000000000004</v>
      </c>
      <c r="F47" s="128"/>
      <c r="G47" s="129">
        <f>ROUND(E47*F47,2)</f>
        <v>0</v>
      </c>
      <c r="H47" s="128"/>
      <c r="I47" s="129">
        <f>ROUND(E47*H47,2)</f>
        <v>0</v>
      </c>
      <c r="J47" s="128"/>
      <c r="K47" s="129">
        <f>ROUND(E47*J47,2)</f>
        <v>0</v>
      </c>
      <c r="L47" s="129">
        <v>12</v>
      </c>
      <c r="M47" s="129">
        <f>G47*(1+L47/100)</f>
        <v>0</v>
      </c>
      <c r="N47" s="127">
        <v>2.0100000000000001E-3</v>
      </c>
      <c r="O47" s="127">
        <f>ROUND(E47*N47,2)</f>
        <v>0.01</v>
      </c>
      <c r="P47" s="127">
        <v>0</v>
      </c>
      <c r="Q47" s="127">
        <f>ROUND(E47*P47,2)</f>
        <v>0</v>
      </c>
      <c r="R47" s="129"/>
      <c r="S47" s="129" t="s">
        <v>124</v>
      </c>
      <c r="T47" s="130" t="s">
        <v>125</v>
      </c>
      <c r="U47" s="113">
        <v>0.64300000000000002</v>
      </c>
      <c r="V47" s="113">
        <f>ROUND(E47*U47,2)</f>
        <v>4.7</v>
      </c>
      <c r="W47" s="113"/>
      <c r="X47" s="113" t="s">
        <v>114</v>
      </c>
      <c r="Y47" s="113" t="s">
        <v>115</v>
      </c>
      <c r="Z47" s="106"/>
      <c r="AA47" s="106"/>
      <c r="AB47" s="106"/>
      <c r="AC47" s="106"/>
      <c r="AD47" s="106"/>
      <c r="AE47" s="106"/>
      <c r="AF47" s="106"/>
      <c r="AG47" s="106" t="s">
        <v>116</v>
      </c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  <c r="AZ47" s="106"/>
      <c r="BA47" s="106"/>
      <c r="BB47" s="106"/>
      <c r="BC47" s="106"/>
      <c r="BD47" s="106"/>
      <c r="BE47" s="106"/>
      <c r="BF47" s="106"/>
      <c r="BG47" s="106"/>
      <c r="BH47" s="106"/>
    </row>
    <row r="48" spans="1:60" outlineLevel="2">
      <c r="A48" s="109"/>
      <c r="B48" s="110"/>
      <c r="C48" s="141" t="s">
        <v>245</v>
      </c>
      <c r="D48" s="115"/>
      <c r="E48" s="116">
        <v>7.3032000000000004</v>
      </c>
      <c r="F48" s="113"/>
      <c r="G48" s="113"/>
      <c r="H48" s="113"/>
      <c r="I48" s="113"/>
      <c r="J48" s="113"/>
      <c r="K48" s="113"/>
      <c r="L48" s="113"/>
      <c r="M48" s="113"/>
      <c r="N48" s="112"/>
      <c r="O48" s="112"/>
      <c r="P48" s="112"/>
      <c r="Q48" s="112"/>
      <c r="R48" s="113"/>
      <c r="S48" s="113"/>
      <c r="T48" s="113"/>
      <c r="U48" s="113"/>
      <c r="V48" s="113"/>
      <c r="W48" s="113"/>
      <c r="X48" s="113"/>
      <c r="Y48" s="113"/>
      <c r="Z48" s="106"/>
      <c r="AA48" s="106"/>
      <c r="AB48" s="106"/>
      <c r="AC48" s="106"/>
      <c r="AD48" s="106"/>
      <c r="AE48" s="106"/>
      <c r="AF48" s="106"/>
      <c r="AG48" s="106" t="s">
        <v>118</v>
      </c>
      <c r="AH48" s="106">
        <v>0</v>
      </c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</row>
    <row r="49" spans="1:60" outlineLevel="1">
      <c r="A49" s="124">
        <v>15</v>
      </c>
      <c r="B49" s="125" t="s">
        <v>246</v>
      </c>
      <c r="C49" s="140" t="s">
        <v>247</v>
      </c>
      <c r="D49" s="126" t="s">
        <v>169</v>
      </c>
      <c r="E49" s="127">
        <v>2.42</v>
      </c>
      <c r="F49" s="128"/>
      <c r="G49" s="129">
        <f>ROUND(E49*F49,2)</f>
        <v>0</v>
      </c>
      <c r="H49" s="128"/>
      <c r="I49" s="129">
        <f>ROUND(E49*H49,2)</f>
        <v>0</v>
      </c>
      <c r="J49" s="128"/>
      <c r="K49" s="129">
        <f>ROUND(E49*J49,2)</f>
        <v>0</v>
      </c>
      <c r="L49" s="129">
        <v>12</v>
      </c>
      <c r="M49" s="129">
        <f>G49*(1+L49/100)</f>
        <v>0</v>
      </c>
      <c r="N49" s="127">
        <v>1.0000000000000001E-5</v>
      </c>
      <c r="O49" s="127">
        <f>ROUND(E49*N49,2)</f>
        <v>0</v>
      </c>
      <c r="P49" s="127">
        <v>0</v>
      </c>
      <c r="Q49" s="127">
        <f>ROUND(E49*P49,2)</f>
        <v>0</v>
      </c>
      <c r="R49" s="129"/>
      <c r="S49" s="129" t="s">
        <v>124</v>
      </c>
      <c r="T49" s="130" t="s">
        <v>125</v>
      </c>
      <c r="U49" s="113">
        <v>0.54730000000000001</v>
      </c>
      <c r="V49" s="113">
        <f>ROUND(E49*U49,2)</f>
        <v>1.32</v>
      </c>
      <c r="W49" s="113"/>
      <c r="X49" s="113" t="s">
        <v>114</v>
      </c>
      <c r="Y49" s="113" t="s">
        <v>115</v>
      </c>
      <c r="Z49" s="106"/>
      <c r="AA49" s="106"/>
      <c r="AB49" s="106"/>
      <c r="AC49" s="106"/>
      <c r="AD49" s="106"/>
      <c r="AE49" s="106"/>
      <c r="AF49" s="106"/>
      <c r="AG49" s="106" t="s">
        <v>116</v>
      </c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</row>
    <row r="50" spans="1:60" outlineLevel="2">
      <c r="A50" s="109"/>
      <c r="B50" s="110"/>
      <c r="C50" s="141" t="s">
        <v>220</v>
      </c>
      <c r="D50" s="115"/>
      <c r="E50" s="116">
        <v>2.42</v>
      </c>
      <c r="F50" s="113"/>
      <c r="G50" s="113"/>
      <c r="H50" s="113"/>
      <c r="I50" s="113"/>
      <c r="J50" s="113"/>
      <c r="K50" s="113"/>
      <c r="L50" s="113"/>
      <c r="M50" s="113"/>
      <c r="N50" s="112"/>
      <c r="O50" s="112"/>
      <c r="P50" s="112"/>
      <c r="Q50" s="112"/>
      <c r="R50" s="113"/>
      <c r="S50" s="113"/>
      <c r="T50" s="113"/>
      <c r="U50" s="113"/>
      <c r="V50" s="113"/>
      <c r="W50" s="113"/>
      <c r="X50" s="113"/>
      <c r="Y50" s="113"/>
      <c r="Z50" s="106"/>
      <c r="AA50" s="106"/>
      <c r="AB50" s="106"/>
      <c r="AC50" s="106"/>
      <c r="AD50" s="106"/>
      <c r="AE50" s="106"/>
      <c r="AF50" s="106"/>
      <c r="AG50" s="106" t="s">
        <v>118</v>
      </c>
      <c r="AH50" s="106">
        <v>0</v>
      </c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/>
      <c r="BF50" s="106"/>
      <c r="BG50" s="106"/>
      <c r="BH50" s="106"/>
    </row>
    <row r="51" spans="1:60" outlineLevel="1">
      <c r="A51" s="124">
        <v>16</v>
      </c>
      <c r="B51" s="125" t="s">
        <v>248</v>
      </c>
      <c r="C51" s="140" t="s">
        <v>249</v>
      </c>
      <c r="D51" s="126" t="s">
        <v>169</v>
      </c>
      <c r="E51" s="127">
        <v>5.37</v>
      </c>
      <c r="F51" s="128"/>
      <c r="G51" s="129">
        <f>ROUND(E51*F51,2)</f>
        <v>0</v>
      </c>
      <c r="H51" s="128"/>
      <c r="I51" s="129">
        <f>ROUND(E51*H51,2)</f>
        <v>0</v>
      </c>
      <c r="J51" s="128"/>
      <c r="K51" s="129">
        <f>ROUND(E51*J51,2)</f>
        <v>0</v>
      </c>
      <c r="L51" s="129">
        <v>12</v>
      </c>
      <c r="M51" s="129">
        <f>G51*(1+L51/100)</f>
        <v>0</v>
      </c>
      <c r="N51" s="127">
        <v>2.0000000000000002E-5</v>
      </c>
      <c r="O51" s="127">
        <f>ROUND(E51*N51,2)</f>
        <v>0</v>
      </c>
      <c r="P51" s="127">
        <v>0</v>
      </c>
      <c r="Q51" s="127">
        <f>ROUND(E51*P51,2)</f>
        <v>0</v>
      </c>
      <c r="R51" s="129"/>
      <c r="S51" s="129" t="s">
        <v>124</v>
      </c>
      <c r="T51" s="130" t="s">
        <v>125</v>
      </c>
      <c r="U51" s="113">
        <v>0.74034</v>
      </c>
      <c r="V51" s="113">
        <f>ROUND(E51*U51,2)</f>
        <v>3.98</v>
      </c>
      <c r="W51" s="113"/>
      <c r="X51" s="113" t="s">
        <v>114</v>
      </c>
      <c r="Y51" s="113" t="s">
        <v>115</v>
      </c>
      <c r="Z51" s="106"/>
      <c r="AA51" s="106"/>
      <c r="AB51" s="106"/>
      <c r="AC51" s="106"/>
      <c r="AD51" s="106"/>
      <c r="AE51" s="106"/>
      <c r="AF51" s="106"/>
      <c r="AG51" s="106" t="s">
        <v>116</v>
      </c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</row>
    <row r="52" spans="1:60" outlineLevel="2">
      <c r="A52" s="109"/>
      <c r="B52" s="110"/>
      <c r="C52" s="141" t="s">
        <v>250</v>
      </c>
      <c r="D52" s="115"/>
      <c r="E52" s="116">
        <v>5.37</v>
      </c>
      <c r="F52" s="113"/>
      <c r="G52" s="113"/>
      <c r="H52" s="113"/>
      <c r="I52" s="113"/>
      <c r="J52" s="113"/>
      <c r="K52" s="113"/>
      <c r="L52" s="113"/>
      <c r="M52" s="113"/>
      <c r="N52" s="112"/>
      <c r="O52" s="112"/>
      <c r="P52" s="112"/>
      <c r="Q52" s="112"/>
      <c r="R52" s="113"/>
      <c r="S52" s="113"/>
      <c r="T52" s="113"/>
      <c r="U52" s="113"/>
      <c r="V52" s="113"/>
      <c r="W52" s="113"/>
      <c r="X52" s="113"/>
      <c r="Y52" s="113"/>
      <c r="Z52" s="106"/>
      <c r="AA52" s="106"/>
      <c r="AB52" s="106"/>
      <c r="AC52" s="106"/>
      <c r="AD52" s="106"/>
      <c r="AE52" s="106"/>
      <c r="AF52" s="106"/>
      <c r="AG52" s="106" t="s">
        <v>118</v>
      </c>
      <c r="AH52" s="106">
        <v>0</v>
      </c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</row>
    <row r="53" spans="1:60" outlineLevel="1">
      <c r="A53" s="132">
        <v>17</v>
      </c>
      <c r="B53" s="133" t="s">
        <v>251</v>
      </c>
      <c r="C53" s="143" t="s">
        <v>252</v>
      </c>
      <c r="D53" s="134" t="s">
        <v>183</v>
      </c>
      <c r="E53" s="135">
        <v>1</v>
      </c>
      <c r="F53" s="136"/>
      <c r="G53" s="137">
        <f>ROUND(E53*F53,2)</f>
        <v>0</v>
      </c>
      <c r="H53" s="136"/>
      <c r="I53" s="137">
        <f>ROUND(E53*H53,2)</f>
        <v>0</v>
      </c>
      <c r="J53" s="136"/>
      <c r="K53" s="137">
        <f>ROUND(E53*J53,2)</f>
        <v>0</v>
      </c>
      <c r="L53" s="137">
        <v>12</v>
      </c>
      <c r="M53" s="137">
        <f>G53*(1+L53/100)</f>
        <v>0</v>
      </c>
      <c r="N53" s="135">
        <v>0</v>
      </c>
      <c r="O53" s="135">
        <f>ROUND(E53*N53,2)</f>
        <v>0</v>
      </c>
      <c r="P53" s="135">
        <v>0</v>
      </c>
      <c r="Q53" s="135">
        <f>ROUND(E53*P53,2)</f>
        <v>0</v>
      </c>
      <c r="R53" s="137"/>
      <c r="S53" s="137" t="s">
        <v>124</v>
      </c>
      <c r="T53" s="138" t="s">
        <v>125</v>
      </c>
      <c r="U53" s="113">
        <v>0</v>
      </c>
      <c r="V53" s="113">
        <f>ROUND(E53*U53,2)</f>
        <v>0</v>
      </c>
      <c r="W53" s="113"/>
      <c r="X53" s="113" t="s">
        <v>114</v>
      </c>
      <c r="Y53" s="113" t="s">
        <v>115</v>
      </c>
      <c r="Z53" s="106"/>
      <c r="AA53" s="106"/>
      <c r="AB53" s="106"/>
      <c r="AC53" s="106"/>
      <c r="AD53" s="106"/>
      <c r="AE53" s="106"/>
      <c r="AF53" s="106"/>
      <c r="AG53" s="106" t="s">
        <v>116</v>
      </c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</row>
    <row r="54" spans="1:60" outlineLevel="1">
      <c r="A54" s="132">
        <v>18</v>
      </c>
      <c r="B54" s="133" t="s">
        <v>253</v>
      </c>
      <c r="C54" s="143" t="s">
        <v>254</v>
      </c>
      <c r="D54" s="134" t="s">
        <v>28</v>
      </c>
      <c r="E54" s="135">
        <v>1288.5669</v>
      </c>
      <c r="F54" s="136"/>
      <c r="G54" s="137">
        <f>ROUND(E54*F54,2)</f>
        <v>0</v>
      </c>
      <c r="H54" s="136"/>
      <c r="I54" s="137">
        <f>ROUND(E54*H54,2)</f>
        <v>0</v>
      </c>
      <c r="J54" s="136"/>
      <c r="K54" s="137">
        <f>ROUND(E54*J54,2)</f>
        <v>0</v>
      </c>
      <c r="L54" s="137">
        <v>12</v>
      </c>
      <c r="M54" s="137">
        <f>G54*(1+L54/100)</f>
        <v>0</v>
      </c>
      <c r="N54" s="135">
        <v>0</v>
      </c>
      <c r="O54" s="135">
        <f>ROUND(E54*N54,2)</f>
        <v>0</v>
      </c>
      <c r="P54" s="135">
        <v>0</v>
      </c>
      <c r="Q54" s="135">
        <f>ROUND(E54*P54,2)</f>
        <v>0</v>
      </c>
      <c r="R54" s="137"/>
      <c r="S54" s="137" t="s">
        <v>124</v>
      </c>
      <c r="T54" s="138" t="s">
        <v>125</v>
      </c>
      <c r="U54" s="113">
        <v>0</v>
      </c>
      <c r="V54" s="113">
        <f>ROUND(E54*U54,2)</f>
        <v>0</v>
      </c>
      <c r="W54" s="113"/>
      <c r="X54" s="113" t="s">
        <v>114</v>
      </c>
      <c r="Y54" s="113" t="s">
        <v>115</v>
      </c>
      <c r="Z54" s="106"/>
      <c r="AA54" s="106"/>
      <c r="AB54" s="106"/>
      <c r="AC54" s="106"/>
      <c r="AD54" s="106"/>
      <c r="AE54" s="106"/>
      <c r="AF54" s="106"/>
      <c r="AG54" s="106" t="s">
        <v>239</v>
      </c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</row>
    <row r="55" spans="1:60" ht="20.45" outlineLevel="1">
      <c r="A55" s="124">
        <v>19</v>
      </c>
      <c r="B55" s="125" t="s">
        <v>255</v>
      </c>
      <c r="C55" s="140" t="s">
        <v>256</v>
      </c>
      <c r="D55" s="126" t="s">
        <v>111</v>
      </c>
      <c r="E55" s="127">
        <v>8.032</v>
      </c>
      <c r="F55" s="128"/>
      <c r="G55" s="129">
        <f>ROUND(E55*F55,2)</f>
        <v>0</v>
      </c>
      <c r="H55" s="128"/>
      <c r="I55" s="129">
        <f>ROUND(E55*H55,2)</f>
        <v>0</v>
      </c>
      <c r="J55" s="128"/>
      <c r="K55" s="129">
        <f>ROUND(E55*J55,2)</f>
        <v>0</v>
      </c>
      <c r="L55" s="129">
        <v>12</v>
      </c>
      <c r="M55" s="129">
        <f>G55*(1+L55/100)</f>
        <v>0</v>
      </c>
      <c r="N55" s="127">
        <v>2.4299999999999999E-3</v>
      </c>
      <c r="O55" s="127">
        <f>ROUND(E55*N55,2)</f>
        <v>0.02</v>
      </c>
      <c r="P55" s="127">
        <v>0</v>
      </c>
      <c r="Q55" s="127">
        <f>ROUND(E55*P55,2)</f>
        <v>0</v>
      </c>
      <c r="R55" s="129"/>
      <c r="S55" s="129" t="s">
        <v>124</v>
      </c>
      <c r="T55" s="130" t="s">
        <v>125</v>
      </c>
      <c r="U55" s="113">
        <v>0</v>
      </c>
      <c r="V55" s="113">
        <f>ROUND(E55*U55,2)</f>
        <v>0</v>
      </c>
      <c r="W55" s="113"/>
      <c r="X55" s="113" t="s">
        <v>140</v>
      </c>
      <c r="Y55" s="113" t="s">
        <v>115</v>
      </c>
      <c r="Z55" s="106"/>
      <c r="AA55" s="106"/>
      <c r="AB55" s="106"/>
      <c r="AC55" s="106"/>
      <c r="AD55" s="106"/>
      <c r="AE55" s="106"/>
      <c r="AF55" s="106"/>
      <c r="AG55" s="106" t="s">
        <v>141</v>
      </c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</row>
    <row r="56" spans="1:60" outlineLevel="2">
      <c r="A56" s="109"/>
      <c r="B56" s="110"/>
      <c r="C56" s="141" t="s">
        <v>257</v>
      </c>
      <c r="D56" s="115"/>
      <c r="E56" s="116">
        <v>2.6619999999999999</v>
      </c>
      <c r="F56" s="113"/>
      <c r="G56" s="113"/>
      <c r="H56" s="113"/>
      <c r="I56" s="113"/>
      <c r="J56" s="113"/>
      <c r="K56" s="113"/>
      <c r="L56" s="113"/>
      <c r="M56" s="113"/>
      <c r="N56" s="112"/>
      <c r="O56" s="112"/>
      <c r="P56" s="112"/>
      <c r="Q56" s="112"/>
      <c r="R56" s="113"/>
      <c r="S56" s="113"/>
      <c r="T56" s="113"/>
      <c r="U56" s="113"/>
      <c r="V56" s="113"/>
      <c r="W56" s="113"/>
      <c r="X56" s="113"/>
      <c r="Y56" s="113"/>
      <c r="Z56" s="106"/>
      <c r="AA56" s="106"/>
      <c r="AB56" s="106"/>
      <c r="AC56" s="106"/>
      <c r="AD56" s="106"/>
      <c r="AE56" s="106"/>
      <c r="AF56" s="106"/>
      <c r="AG56" s="106" t="s">
        <v>118</v>
      </c>
      <c r="AH56" s="106">
        <v>0</v>
      </c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</row>
    <row r="57" spans="1:60" outlineLevel="3">
      <c r="A57" s="109"/>
      <c r="B57" s="110"/>
      <c r="C57" s="141" t="s">
        <v>250</v>
      </c>
      <c r="D57" s="115"/>
      <c r="E57" s="116">
        <v>5.37</v>
      </c>
      <c r="F57" s="113"/>
      <c r="G57" s="113"/>
      <c r="H57" s="113"/>
      <c r="I57" s="113"/>
      <c r="J57" s="113"/>
      <c r="K57" s="113"/>
      <c r="L57" s="113"/>
      <c r="M57" s="113"/>
      <c r="N57" s="112"/>
      <c r="O57" s="112"/>
      <c r="P57" s="112"/>
      <c r="Q57" s="112"/>
      <c r="R57" s="113"/>
      <c r="S57" s="113"/>
      <c r="T57" s="113"/>
      <c r="U57" s="113"/>
      <c r="V57" s="113"/>
      <c r="W57" s="113"/>
      <c r="X57" s="113"/>
      <c r="Y57" s="113"/>
      <c r="Z57" s="106"/>
      <c r="AA57" s="106"/>
      <c r="AB57" s="106"/>
      <c r="AC57" s="106"/>
      <c r="AD57" s="106"/>
      <c r="AE57" s="106"/>
      <c r="AF57" s="106"/>
      <c r="AG57" s="106" t="s">
        <v>118</v>
      </c>
      <c r="AH57" s="106">
        <v>0</v>
      </c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</row>
    <row r="58" spans="1:60" ht="20.45" outlineLevel="1">
      <c r="A58" s="132">
        <v>20</v>
      </c>
      <c r="B58" s="133" t="s">
        <v>258</v>
      </c>
      <c r="C58" s="143" t="s">
        <v>259</v>
      </c>
      <c r="D58" s="134" t="s">
        <v>174</v>
      </c>
      <c r="E58" s="135">
        <v>2</v>
      </c>
      <c r="F58" s="136"/>
      <c r="G58" s="137">
        <f>ROUND(E58*F58,2)</f>
        <v>0</v>
      </c>
      <c r="H58" s="136"/>
      <c r="I58" s="137">
        <f>ROUND(E58*H58,2)</f>
        <v>0</v>
      </c>
      <c r="J58" s="136"/>
      <c r="K58" s="137">
        <f>ROUND(E58*J58,2)</f>
        <v>0</v>
      </c>
      <c r="L58" s="137">
        <v>12</v>
      </c>
      <c r="M58" s="137">
        <f>G58*(1+L58/100)</f>
        <v>0</v>
      </c>
      <c r="N58" s="135">
        <v>0</v>
      </c>
      <c r="O58" s="135">
        <f>ROUND(E58*N58,2)</f>
        <v>0</v>
      </c>
      <c r="P58" s="135">
        <v>0</v>
      </c>
      <c r="Q58" s="135">
        <f>ROUND(E58*P58,2)</f>
        <v>0</v>
      </c>
      <c r="R58" s="137"/>
      <c r="S58" s="137" t="s">
        <v>124</v>
      </c>
      <c r="T58" s="138" t="s">
        <v>125</v>
      </c>
      <c r="U58" s="113">
        <v>0</v>
      </c>
      <c r="V58" s="113">
        <f>ROUND(E58*U58,2)</f>
        <v>0</v>
      </c>
      <c r="W58" s="113"/>
      <c r="X58" s="113" t="s">
        <v>140</v>
      </c>
      <c r="Y58" s="113" t="s">
        <v>115</v>
      </c>
      <c r="Z58" s="106"/>
      <c r="AA58" s="106"/>
      <c r="AB58" s="106"/>
      <c r="AC58" s="106"/>
      <c r="AD58" s="106"/>
      <c r="AE58" s="106"/>
      <c r="AF58" s="106"/>
      <c r="AG58" s="106" t="s">
        <v>141</v>
      </c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</row>
    <row r="59" spans="1:60" ht="20.45" outlineLevel="1">
      <c r="A59" s="132">
        <v>21</v>
      </c>
      <c r="B59" s="133" t="s">
        <v>260</v>
      </c>
      <c r="C59" s="143" t="s">
        <v>261</v>
      </c>
      <c r="D59" s="134" t="s">
        <v>174</v>
      </c>
      <c r="E59" s="135">
        <v>3</v>
      </c>
      <c r="F59" s="136"/>
      <c r="G59" s="137">
        <f>ROUND(E59*F59,2)</f>
        <v>0</v>
      </c>
      <c r="H59" s="136"/>
      <c r="I59" s="137">
        <f>ROUND(E59*H59,2)</f>
        <v>0</v>
      </c>
      <c r="J59" s="136"/>
      <c r="K59" s="137">
        <f>ROUND(E59*J59,2)</f>
        <v>0</v>
      </c>
      <c r="L59" s="137">
        <v>12</v>
      </c>
      <c r="M59" s="137">
        <f>G59*(1+L59/100)</f>
        <v>0</v>
      </c>
      <c r="N59" s="135">
        <v>0</v>
      </c>
      <c r="O59" s="135">
        <f>ROUND(E59*N59,2)</f>
        <v>0</v>
      </c>
      <c r="P59" s="135">
        <v>0</v>
      </c>
      <c r="Q59" s="135">
        <f>ROUND(E59*P59,2)</f>
        <v>0</v>
      </c>
      <c r="R59" s="137"/>
      <c r="S59" s="137" t="s">
        <v>124</v>
      </c>
      <c r="T59" s="138" t="s">
        <v>125</v>
      </c>
      <c r="U59" s="113">
        <v>0</v>
      </c>
      <c r="V59" s="113">
        <f>ROUND(E59*U59,2)</f>
        <v>0</v>
      </c>
      <c r="W59" s="113"/>
      <c r="X59" s="113" t="s">
        <v>140</v>
      </c>
      <c r="Y59" s="113" t="s">
        <v>115</v>
      </c>
      <c r="Z59" s="106"/>
      <c r="AA59" s="106"/>
      <c r="AB59" s="106"/>
      <c r="AC59" s="106"/>
      <c r="AD59" s="106"/>
      <c r="AE59" s="106"/>
      <c r="AF59" s="106"/>
      <c r="AG59" s="106" t="s">
        <v>141</v>
      </c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</row>
    <row r="60" spans="1:60">
      <c r="A60" s="118" t="s">
        <v>107</v>
      </c>
      <c r="B60" s="119" t="s">
        <v>68</v>
      </c>
      <c r="C60" s="139" t="s">
        <v>69</v>
      </c>
      <c r="D60" s="120"/>
      <c r="E60" s="121"/>
      <c r="F60" s="122"/>
      <c r="G60" s="122">
        <f>SUMIF(AG61:AG64,"&lt;&gt;NOR",G61:G64)</f>
        <v>0</v>
      </c>
      <c r="H60" s="122"/>
      <c r="I60" s="122">
        <f>SUM(I61:I64)</f>
        <v>0</v>
      </c>
      <c r="J60" s="122"/>
      <c r="K60" s="122">
        <f>SUM(K61:K64)</f>
        <v>0</v>
      </c>
      <c r="L60" s="122"/>
      <c r="M60" s="122">
        <f>SUM(M61:M64)</f>
        <v>0</v>
      </c>
      <c r="N60" s="121"/>
      <c r="O60" s="121">
        <f>SUM(O61:O64)</f>
        <v>0</v>
      </c>
      <c r="P60" s="121"/>
      <c r="Q60" s="121">
        <f>SUM(Q61:Q64)</f>
        <v>0</v>
      </c>
      <c r="R60" s="122"/>
      <c r="S60" s="122"/>
      <c r="T60" s="123"/>
      <c r="U60" s="117"/>
      <c r="V60" s="117">
        <f>SUM(V61:V64)</f>
        <v>0.4</v>
      </c>
      <c r="W60" s="117"/>
      <c r="X60" s="117"/>
      <c r="Y60" s="117"/>
      <c r="AG60" t="s">
        <v>108</v>
      </c>
    </row>
    <row r="61" spans="1:60" ht="20.45" outlineLevel="1">
      <c r="A61" s="124">
        <v>22</v>
      </c>
      <c r="B61" s="125" t="s">
        <v>262</v>
      </c>
      <c r="C61" s="140" t="s">
        <v>263</v>
      </c>
      <c r="D61" s="126" t="s">
        <v>149</v>
      </c>
      <c r="E61" s="127">
        <v>2.9946000000000002</v>
      </c>
      <c r="F61" s="128"/>
      <c r="G61" s="129">
        <f>ROUND(E61*F61,2)</f>
        <v>0</v>
      </c>
      <c r="H61" s="128"/>
      <c r="I61" s="129">
        <f>ROUND(E61*H61,2)</f>
        <v>0</v>
      </c>
      <c r="J61" s="128"/>
      <c r="K61" s="129">
        <f>ROUND(E61*J61,2)</f>
        <v>0</v>
      </c>
      <c r="L61" s="129">
        <v>12</v>
      </c>
      <c r="M61" s="129">
        <f>G61*(1+L61/100)</f>
        <v>0</v>
      </c>
      <c r="N61" s="127">
        <v>7.6999999999999996E-4</v>
      </c>
      <c r="O61" s="127">
        <f>ROUND(E61*N61,2)</f>
        <v>0</v>
      </c>
      <c r="P61" s="127">
        <v>0</v>
      </c>
      <c r="Q61" s="127">
        <f>ROUND(E61*P61,2)</f>
        <v>0</v>
      </c>
      <c r="R61" s="129"/>
      <c r="S61" s="129" t="s">
        <v>124</v>
      </c>
      <c r="T61" s="130" t="s">
        <v>125</v>
      </c>
      <c r="U61" s="113">
        <v>0.13439999999999999</v>
      </c>
      <c r="V61" s="113">
        <f>ROUND(E61*U61,2)</f>
        <v>0.4</v>
      </c>
      <c r="W61" s="113"/>
      <c r="X61" s="113" t="s">
        <v>114</v>
      </c>
      <c r="Y61" s="113" t="s">
        <v>115</v>
      </c>
      <c r="Z61" s="106"/>
      <c r="AA61" s="106"/>
      <c r="AB61" s="106"/>
      <c r="AC61" s="106"/>
      <c r="AD61" s="106"/>
      <c r="AE61" s="106"/>
      <c r="AF61" s="106"/>
      <c r="AG61" s="106" t="s">
        <v>116</v>
      </c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</row>
    <row r="62" spans="1:60" outlineLevel="2">
      <c r="A62" s="109"/>
      <c r="B62" s="110"/>
      <c r="C62" s="141" t="s">
        <v>214</v>
      </c>
      <c r="D62" s="115"/>
      <c r="E62" s="116"/>
      <c r="F62" s="113"/>
      <c r="G62" s="113"/>
      <c r="H62" s="113"/>
      <c r="I62" s="113"/>
      <c r="J62" s="113"/>
      <c r="K62" s="113"/>
      <c r="L62" s="113"/>
      <c r="M62" s="113"/>
      <c r="N62" s="112"/>
      <c r="O62" s="112"/>
      <c r="P62" s="112"/>
      <c r="Q62" s="112"/>
      <c r="R62" s="113"/>
      <c r="S62" s="113"/>
      <c r="T62" s="113"/>
      <c r="U62" s="113"/>
      <c r="V62" s="113"/>
      <c r="W62" s="113"/>
      <c r="X62" s="113"/>
      <c r="Y62" s="113"/>
      <c r="Z62" s="106"/>
      <c r="AA62" s="106"/>
      <c r="AB62" s="106"/>
      <c r="AC62" s="106"/>
      <c r="AD62" s="106"/>
      <c r="AE62" s="106"/>
      <c r="AF62" s="106"/>
      <c r="AG62" s="106" t="s">
        <v>118</v>
      </c>
      <c r="AH62" s="106">
        <v>0</v>
      </c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</row>
    <row r="63" spans="1:60" outlineLevel="3">
      <c r="A63" s="109"/>
      <c r="B63" s="110"/>
      <c r="C63" s="141" t="s">
        <v>215</v>
      </c>
      <c r="D63" s="115"/>
      <c r="E63" s="116">
        <v>1.1004</v>
      </c>
      <c r="F63" s="113"/>
      <c r="G63" s="113"/>
      <c r="H63" s="113"/>
      <c r="I63" s="113"/>
      <c r="J63" s="113"/>
      <c r="K63" s="113"/>
      <c r="L63" s="113"/>
      <c r="M63" s="113"/>
      <c r="N63" s="112"/>
      <c r="O63" s="112"/>
      <c r="P63" s="112"/>
      <c r="Q63" s="112"/>
      <c r="R63" s="113"/>
      <c r="S63" s="113"/>
      <c r="T63" s="113"/>
      <c r="U63" s="113"/>
      <c r="V63" s="113"/>
      <c r="W63" s="113"/>
      <c r="X63" s="113"/>
      <c r="Y63" s="113"/>
      <c r="Z63" s="106"/>
      <c r="AA63" s="106"/>
      <c r="AB63" s="106"/>
      <c r="AC63" s="106"/>
      <c r="AD63" s="106"/>
      <c r="AE63" s="106"/>
      <c r="AF63" s="106"/>
      <c r="AG63" s="106" t="s">
        <v>118</v>
      </c>
      <c r="AH63" s="106">
        <v>0</v>
      </c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</row>
    <row r="64" spans="1:60" outlineLevel="3">
      <c r="A64" s="109"/>
      <c r="B64" s="110"/>
      <c r="C64" s="141" t="s">
        <v>216</v>
      </c>
      <c r="D64" s="115"/>
      <c r="E64" s="116">
        <v>1.8942000000000001</v>
      </c>
      <c r="F64" s="113"/>
      <c r="G64" s="113"/>
      <c r="H64" s="113"/>
      <c r="I64" s="113"/>
      <c r="J64" s="113"/>
      <c r="K64" s="113"/>
      <c r="L64" s="113"/>
      <c r="M64" s="113"/>
      <c r="N64" s="112"/>
      <c r="O64" s="112"/>
      <c r="P64" s="112"/>
      <c r="Q64" s="112"/>
      <c r="R64" s="113"/>
      <c r="S64" s="113"/>
      <c r="T64" s="113"/>
      <c r="U64" s="113"/>
      <c r="V64" s="113"/>
      <c r="W64" s="113"/>
      <c r="X64" s="113"/>
      <c r="Y64" s="113"/>
      <c r="Z64" s="106"/>
      <c r="AA64" s="106"/>
      <c r="AB64" s="106"/>
      <c r="AC64" s="106"/>
      <c r="AD64" s="106"/>
      <c r="AE64" s="106"/>
      <c r="AF64" s="106"/>
      <c r="AG64" s="106" t="s">
        <v>118</v>
      </c>
      <c r="AH64" s="106">
        <v>0</v>
      </c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</row>
    <row r="65" spans="1:60">
      <c r="A65" s="118" t="s">
        <v>107</v>
      </c>
      <c r="B65" s="119" t="s">
        <v>72</v>
      </c>
      <c r="C65" s="139" t="s">
        <v>73</v>
      </c>
      <c r="D65" s="120"/>
      <c r="E65" s="121"/>
      <c r="F65" s="122"/>
      <c r="G65" s="122">
        <f>SUMIF(AG66:AG72,"&lt;&gt;NOR",G66:G72)</f>
        <v>0</v>
      </c>
      <c r="H65" s="122"/>
      <c r="I65" s="122">
        <f>SUM(I66:I72)</f>
        <v>0</v>
      </c>
      <c r="J65" s="122"/>
      <c r="K65" s="122">
        <f>SUM(K66:K72)</f>
        <v>0</v>
      </c>
      <c r="L65" s="122"/>
      <c r="M65" s="122">
        <f>SUM(M66:M72)</f>
        <v>0</v>
      </c>
      <c r="N65" s="121"/>
      <c r="O65" s="121">
        <f>SUM(O66:O72)</f>
        <v>0</v>
      </c>
      <c r="P65" s="121"/>
      <c r="Q65" s="121">
        <f>SUM(Q66:Q72)</f>
        <v>0</v>
      </c>
      <c r="R65" s="122"/>
      <c r="S65" s="122"/>
      <c r="T65" s="123"/>
      <c r="U65" s="117"/>
      <c r="V65" s="117">
        <f>SUM(V66:V72)</f>
        <v>1.78</v>
      </c>
      <c r="W65" s="117"/>
      <c r="X65" s="117"/>
      <c r="Y65" s="117"/>
      <c r="AG65" t="s">
        <v>108</v>
      </c>
    </row>
    <row r="66" spans="1:60" outlineLevel="1">
      <c r="A66" s="132">
        <v>23</v>
      </c>
      <c r="B66" s="133" t="s">
        <v>194</v>
      </c>
      <c r="C66" s="143" t="s">
        <v>195</v>
      </c>
      <c r="D66" s="134" t="s">
        <v>192</v>
      </c>
      <c r="E66" s="135">
        <v>0.69235999999999998</v>
      </c>
      <c r="F66" s="136"/>
      <c r="G66" s="137">
        <f>ROUND(E66*F66,2)</f>
        <v>0</v>
      </c>
      <c r="H66" s="136"/>
      <c r="I66" s="137">
        <f>ROUND(E66*H66,2)</f>
        <v>0</v>
      </c>
      <c r="J66" s="136"/>
      <c r="K66" s="137">
        <f>ROUND(E66*J66,2)</f>
        <v>0</v>
      </c>
      <c r="L66" s="137">
        <v>12</v>
      </c>
      <c r="M66" s="137">
        <f>G66*(1+L66/100)</f>
        <v>0</v>
      </c>
      <c r="N66" s="135">
        <v>0</v>
      </c>
      <c r="O66" s="135">
        <f>ROUND(E66*N66,2)</f>
        <v>0</v>
      </c>
      <c r="P66" s="135">
        <v>0</v>
      </c>
      <c r="Q66" s="135">
        <f>ROUND(E66*P66,2)</f>
        <v>0</v>
      </c>
      <c r="R66" s="137"/>
      <c r="S66" s="137" t="s">
        <v>124</v>
      </c>
      <c r="T66" s="138" t="s">
        <v>125</v>
      </c>
      <c r="U66" s="113">
        <v>0.93300000000000005</v>
      </c>
      <c r="V66" s="113">
        <f>ROUND(E66*U66,2)</f>
        <v>0.65</v>
      </c>
      <c r="W66" s="113"/>
      <c r="X66" s="113" t="s">
        <v>114</v>
      </c>
      <c r="Y66" s="113" t="s">
        <v>115</v>
      </c>
      <c r="Z66" s="106"/>
      <c r="AA66" s="106"/>
      <c r="AB66" s="106"/>
      <c r="AC66" s="106"/>
      <c r="AD66" s="106"/>
      <c r="AE66" s="106"/>
      <c r="AF66" s="106"/>
      <c r="AG66" s="106" t="s">
        <v>264</v>
      </c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</row>
    <row r="67" spans="1:60" outlineLevel="1">
      <c r="A67" s="132">
        <v>24</v>
      </c>
      <c r="B67" s="133" t="s">
        <v>200</v>
      </c>
      <c r="C67" s="143" t="s">
        <v>201</v>
      </c>
      <c r="D67" s="134" t="s">
        <v>192</v>
      </c>
      <c r="E67" s="135">
        <v>0.69235999999999998</v>
      </c>
      <c r="F67" s="136"/>
      <c r="G67" s="137">
        <f>ROUND(E67*F67,2)</f>
        <v>0</v>
      </c>
      <c r="H67" s="136"/>
      <c r="I67" s="137">
        <f>ROUND(E67*H67,2)</f>
        <v>0</v>
      </c>
      <c r="J67" s="136"/>
      <c r="K67" s="137">
        <f>ROUND(E67*J67,2)</f>
        <v>0</v>
      </c>
      <c r="L67" s="137">
        <v>12</v>
      </c>
      <c r="M67" s="137">
        <f>G67*(1+L67/100)</f>
        <v>0</v>
      </c>
      <c r="N67" s="135">
        <v>0</v>
      </c>
      <c r="O67" s="135">
        <f>ROUND(E67*N67,2)</f>
        <v>0</v>
      </c>
      <c r="P67" s="135">
        <v>0</v>
      </c>
      <c r="Q67" s="135">
        <f>ROUND(E67*P67,2)</f>
        <v>0</v>
      </c>
      <c r="R67" s="137"/>
      <c r="S67" s="137" t="s">
        <v>124</v>
      </c>
      <c r="T67" s="138" t="s">
        <v>125</v>
      </c>
      <c r="U67" s="113">
        <v>0.49</v>
      </c>
      <c r="V67" s="113">
        <f>ROUND(E67*U67,2)</f>
        <v>0.34</v>
      </c>
      <c r="W67" s="113"/>
      <c r="X67" s="113" t="s">
        <v>114</v>
      </c>
      <c r="Y67" s="113" t="s">
        <v>115</v>
      </c>
      <c r="Z67" s="106"/>
      <c r="AA67" s="106"/>
      <c r="AB67" s="106"/>
      <c r="AC67" s="106"/>
      <c r="AD67" s="106"/>
      <c r="AE67" s="106"/>
      <c r="AF67" s="106"/>
      <c r="AG67" s="106" t="s">
        <v>264</v>
      </c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6"/>
      <c r="BH67" s="106"/>
    </row>
    <row r="68" spans="1:60" outlineLevel="1">
      <c r="A68" s="124">
        <v>25</v>
      </c>
      <c r="B68" s="125" t="s">
        <v>190</v>
      </c>
      <c r="C68" s="140" t="s">
        <v>191</v>
      </c>
      <c r="D68" s="126" t="s">
        <v>192</v>
      </c>
      <c r="E68" s="127">
        <v>13.3</v>
      </c>
      <c r="F68" s="128"/>
      <c r="G68" s="129">
        <f>ROUND(E68*F68,2)</f>
        <v>0</v>
      </c>
      <c r="H68" s="128"/>
      <c r="I68" s="129">
        <f>ROUND(E68*H68,2)</f>
        <v>0</v>
      </c>
      <c r="J68" s="128"/>
      <c r="K68" s="129">
        <f>ROUND(E68*J68,2)</f>
        <v>0</v>
      </c>
      <c r="L68" s="129">
        <v>12</v>
      </c>
      <c r="M68" s="129">
        <f>G68*(1+L68/100)</f>
        <v>0</v>
      </c>
      <c r="N68" s="127">
        <v>0</v>
      </c>
      <c r="O68" s="127">
        <f>ROUND(E68*N68,2)</f>
        <v>0</v>
      </c>
      <c r="P68" s="127">
        <v>0</v>
      </c>
      <c r="Q68" s="127">
        <f>ROUND(E68*P68,2)</f>
        <v>0</v>
      </c>
      <c r="R68" s="129"/>
      <c r="S68" s="129" t="s">
        <v>124</v>
      </c>
      <c r="T68" s="130" t="s">
        <v>125</v>
      </c>
      <c r="U68" s="113">
        <v>0</v>
      </c>
      <c r="V68" s="113">
        <f>ROUND(E68*U68,2)</f>
        <v>0</v>
      </c>
      <c r="W68" s="113"/>
      <c r="X68" s="113" t="s">
        <v>114</v>
      </c>
      <c r="Y68" s="113" t="s">
        <v>115</v>
      </c>
      <c r="Z68" s="106"/>
      <c r="AA68" s="106"/>
      <c r="AB68" s="106"/>
      <c r="AC68" s="106"/>
      <c r="AD68" s="106"/>
      <c r="AE68" s="106"/>
      <c r="AF68" s="106"/>
      <c r="AG68" s="106" t="s">
        <v>116</v>
      </c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  <c r="BE68" s="106"/>
      <c r="BF68" s="106"/>
      <c r="BG68" s="106"/>
      <c r="BH68" s="106"/>
    </row>
    <row r="69" spans="1:60" outlineLevel="2">
      <c r="A69" s="109"/>
      <c r="B69" s="110"/>
      <c r="C69" s="141" t="s">
        <v>265</v>
      </c>
      <c r="D69" s="115"/>
      <c r="E69" s="116">
        <v>13.3</v>
      </c>
      <c r="F69" s="113"/>
      <c r="G69" s="113"/>
      <c r="H69" s="113"/>
      <c r="I69" s="113"/>
      <c r="J69" s="113"/>
      <c r="K69" s="113"/>
      <c r="L69" s="113"/>
      <c r="M69" s="113"/>
      <c r="N69" s="112"/>
      <c r="O69" s="112"/>
      <c r="P69" s="112"/>
      <c r="Q69" s="112"/>
      <c r="R69" s="113"/>
      <c r="S69" s="113"/>
      <c r="T69" s="113"/>
      <c r="U69" s="113"/>
      <c r="V69" s="113"/>
      <c r="W69" s="113"/>
      <c r="X69" s="113"/>
      <c r="Y69" s="113"/>
      <c r="Z69" s="106"/>
      <c r="AA69" s="106"/>
      <c r="AB69" s="106"/>
      <c r="AC69" s="106"/>
      <c r="AD69" s="106"/>
      <c r="AE69" s="106"/>
      <c r="AF69" s="106"/>
      <c r="AG69" s="106" t="s">
        <v>118</v>
      </c>
      <c r="AH69" s="106">
        <v>0</v>
      </c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106"/>
      <c r="AX69" s="106"/>
      <c r="AY69" s="106"/>
      <c r="AZ69" s="106"/>
      <c r="BA69" s="106"/>
      <c r="BB69" s="106"/>
      <c r="BC69" s="106"/>
      <c r="BD69" s="106"/>
      <c r="BE69" s="106"/>
      <c r="BF69" s="106"/>
      <c r="BG69" s="106"/>
      <c r="BH69" s="106"/>
    </row>
    <row r="70" spans="1:60" outlineLevel="1">
      <c r="A70" s="132">
        <v>26</v>
      </c>
      <c r="B70" s="133" t="s">
        <v>198</v>
      </c>
      <c r="C70" s="143" t="s">
        <v>199</v>
      </c>
      <c r="D70" s="134" t="s">
        <v>192</v>
      </c>
      <c r="E70" s="135">
        <v>0.69235999999999998</v>
      </c>
      <c r="F70" s="136"/>
      <c r="G70" s="137">
        <f>ROUND(E70*F70,2)</f>
        <v>0</v>
      </c>
      <c r="H70" s="136"/>
      <c r="I70" s="137">
        <f>ROUND(E70*H70,2)</f>
        <v>0</v>
      </c>
      <c r="J70" s="136"/>
      <c r="K70" s="137">
        <f>ROUND(E70*J70,2)</f>
        <v>0</v>
      </c>
      <c r="L70" s="137">
        <v>12</v>
      </c>
      <c r="M70" s="137">
        <f>G70*(1+L70/100)</f>
        <v>0</v>
      </c>
      <c r="N70" s="135">
        <v>0</v>
      </c>
      <c r="O70" s="135">
        <f>ROUND(E70*N70,2)</f>
        <v>0</v>
      </c>
      <c r="P70" s="135">
        <v>0</v>
      </c>
      <c r="Q70" s="135">
        <f>ROUND(E70*P70,2)</f>
        <v>0</v>
      </c>
      <c r="R70" s="137"/>
      <c r="S70" s="137" t="s">
        <v>124</v>
      </c>
      <c r="T70" s="138" t="s">
        <v>125</v>
      </c>
      <c r="U70" s="113">
        <v>1.1399999999999999</v>
      </c>
      <c r="V70" s="113">
        <f>ROUND(E70*U70,2)</f>
        <v>0.79</v>
      </c>
      <c r="W70" s="113"/>
      <c r="X70" s="113" t="s">
        <v>114</v>
      </c>
      <c r="Y70" s="113" t="s">
        <v>115</v>
      </c>
      <c r="Z70" s="106"/>
      <c r="AA70" s="106"/>
      <c r="AB70" s="106"/>
      <c r="AC70" s="106"/>
      <c r="AD70" s="106"/>
      <c r="AE70" s="106"/>
      <c r="AF70" s="106"/>
      <c r="AG70" s="106" t="s">
        <v>264</v>
      </c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106"/>
      <c r="AZ70" s="106"/>
      <c r="BA70" s="106"/>
      <c r="BB70" s="106"/>
      <c r="BC70" s="106"/>
      <c r="BD70" s="106"/>
      <c r="BE70" s="106"/>
      <c r="BF70" s="106"/>
      <c r="BG70" s="106"/>
      <c r="BH70" s="106"/>
    </row>
    <row r="71" spans="1:60" outlineLevel="1">
      <c r="A71" s="132">
        <v>27</v>
      </c>
      <c r="B71" s="133" t="s">
        <v>204</v>
      </c>
      <c r="C71" s="143" t="s">
        <v>205</v>
      </c>
      <c r="D71" s="134" t="s">
        <v>192</v>
      </c>
      <c r="E71" s="135">
        <v>0.69235999999999998</v>
      </c>
      <c r="F71" s="136"/>
      <c r="G71" s="137">
        <f>ROUND(E71*F71,2)</f>
        <v>0</v>
      </c>
      <c r="H71" s="136"/>
      <c r="I71" s="137">
        <f>ROUND(E71*H71,2)</f>
        <v>0</v>
      </c>
      <c r="J71" s="136"/>
      <c r="K71" s="137">
        <f>ROUND(E71*J71,2)</f>
        <v>0</v>
      </c>
      <c r="L71" s="137">
        <v>12</v>
      </c>
      <c r="M71" s="137">
        <f>G71*(1+L71/100)</f>
        <v>0</v>
      </c>
      <c r="N71" s="135">
        <v>0</v>
      </c>
      <c r="O71" s="135">
        <f>ROUND(E71*N71,2)</f>
        <v>0</v>
      </c>
      <c r="P71" s="135">
        <v>0</v>
      </c>
      <c r="Q71" s="135">
        <f>ROUND(E71*P71,2)</f>
        <v>0</v>
      </c>
      <c r="R71" s="137"/>
      <c r="S71" s="137" t="s">
        <v>124</v>
      </c>
      <c r="T71" s="138" t="s">
        <v>125</v>
      </c>
      <c r="U71" s="113">
        <v>6.0000000000000001E-3</v>
      </c>
      <c r="V71" s="113">
        <f>ROUND(E71*U71,2)</f>
        <v>0</v>
      </c>
      <c r="W71" s="113"/>
      <c r="X71" s="113" t="s">
        <v>114</v>
      </c>
      <c r="Y71" s="113" t="s">
        <v>115</v>
      </c>
      <c r="Z71" s="106"/>
      <c r="AA71" s="106"/>
      <c r="AB71" s="106"/>
      <c r="AC71" s="106"/>
      <c r="AD71" s="106"/>
      <c r="AE71" s="106"/>
      <c r="AF71" s="106"/>
      <c r="AG71" s="106" t="s">
        <v>264</v>
      </c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</row>
    <row r="72" spans="1:60" ht="20.45" outlineLevel="1">
      <c r="A72" s="124">
        <v>28</v>
      </c>
      <c r="B72" s="125" t="s">
        <v>266</v>
      </c>
      <c r="C72" s="140" t="s">
        <v>267</v>
      </c>
      <c r="D72" s="126" t="s">
        <v>192</v>
      </c>
      <c r="E72" s="127">
        <v>0.69235999999999998</v>
      </c>
      <c r="F72" s="128"/>
      <c r="G72" s="129">
        <f>ROUND(E72*F72,2)</f>
        <v>0</v>
      </c>
      <c r="H72" s="128"/>
      <c r="I72" s="129">
        <f>ROUND(E72*H72,2)</f>
        <v>0</v>
      </c>
      <c r="J72" s="128"/>
      <c r="K72" s="129">
        <f>ROUND(E72*J72,2)</f>
        <v>0</v>
      </c>
      <c r="L72" s="129">
        <v>12</v>
      </c>
      <c r="M72" s="129">
        <f>G72*(1+L72/100)</f>
        <v>0</v>
      </c>
      <c r="N72" s="127">
        <v>0</v>
      </c>
      <c r="O72" s="127">
        <f>ROUND(E72*N72,2)</f>
        <v>0</v>
      </c>
      <c r="P72" s="127">
        <v>0</v>
      </c>
      <c r="Q72" s="127">
        <f>ROUND(E72*P72,2)</f>
        <v>0</v>
      </c>
      <c r="R72" s="129"/>
      <c r="S72" s="129" t="s">
        <v>124</v>
      </c>
      <c r="T72" s="130" t="s">
        <v>125</v>
      </c>
      <c r="U72" s="113">
        <v>0</v>
      </c>
      <c r="V72" s="113">
        <f>ROUND(E72*U72,2)</f>
        <v>0</v>
      </c>
      <c r="W72" s="113"/>
      <c r="X72" s="113" t="s">
        <v>114</v>
      </c>
      <c r="Y72" s="113" t="s">
        <v>115</v>
      </c>
      <c r="Z72" s="106"/>
      <c r="AA72" s="106"/>
      <c r="AB72" s="106"/>
      <c r="AC72" s="106"/>
      <c r="AD72" s="106"/>
      <c r="AE72" s="106"/>
      <c r="AF72" s="106"/>
      <c r="AG72" s="106" t="s">
        <v>264</v>
      </c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6"/>
      <c r="BB72" s="106"/>
      <c r="BC72" s="106"/>
      <c r="BD72" s="106"/>
      <c r="BE72" s="106"/>
      <c r="BF72" s="106"/>
      <c r="BG72" s="106"/>
      <c r="BH72" s="106"/>
    </row>
    <row r="73" spans="1:60">
      <c r="A73" s="3"/>
      <c r="B73" s="4"/>
      <c r="C73" s="144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E73">
        <v>12</v>
      </c>
      <c r="AF73">
        <v>21</v>
      </c>
      <c r="AG73" t="s">
        <v>93</v>
      </c>
    </row>
    <row r="74" spans="1:60">
      <c r="A74" s="186"/>
      <c r="B74" s="187" t="s">
        <v>18</v>
      </c>
      <c r="C74" s="188"/>
      <c r="D74" s="189"/>
      <c r="E74" s="190"/>
      <c r="F74" s="190"/>
      <c r="G74" s="191">
        <f>G8+G22+G36+G38+G44+G60+G65</f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E74">
        <f>SUMIF(L7:L72,AE73,G7:G72)</f>
        <v>0</v>
      </c>
      <c r="AF74">
        <f>SUMIF(L7:L72,AF73,G7:G72)</f>
        <v>0</v>
      </c>
      <c r="AG74" t="s">
        <v>206</v>
      </c>
    </row>
    <row r="75" spans="1:60">
      <c r="A75" s="3"/>
      <c r="B75" s="4"/>
      <c r="C75" s="144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60">
      <c r="A76" s="3"/>
      <c r="B76" s="4"/>
      <c r="C76" s="144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>
      <c r="A77" s="267" t="s">
        <v>207</v>
      </c>
      <c r="B77" s="267"/>
      <c r="C77" s="268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60">
      <c r="A78" s="248"/>
      <c r="B78" s="249"/>
      <c r="C78" s="250"/>
      <c r="D78" s="249"/>
      <c r="E78" s="249"/>
      <c r="F78" s="249"/>
      <c r="G78" s="251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G78" t="s">
        <v>208</v>
      </c>
    </row>
    <row r="79" spans="1:60">
      <c r="A79" s="252"/>
      <c r="B79" s="253"/>
      <c r="C79" s="254"/>
      <c r="D79" s="253"/>
      <c r="E79" s="253"/>
      <c r="F79" s="253"/>
      <c r="G79" s="255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60">
      <c r="A80" s="252"/>
      <c r="B80" s="253"/>
      <c r="C80" s="254"/>
      <c r="D80" s="253"/>
      <c r="E80" s="253"/>
      <c r="F80" s="253"/>
      <c r="G80" s="255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>
      <c r="A81" s="252"/>
      <c r="B81" s="253"/>
      <c r="C81" s="254"/>
      <c r="D81" s="253"/>
      <c r="E81" s="253"/>
      <c r="F81" s="253"/>
      <c r="G81" s="255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>
      <c r="A82" s="256"/>
      <c r="B82" s="257"/>
      <c r="C82" s="258"/>
      <c r="D82" s="257"/>
      <c r="E82" s="257"/>
      <c r="F82" s="257"/>
      <c r="G82" s="259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>
      <c r="A83" s="3"/>
      <c r="B83" s="4"/>
      <c r="C83" s="144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>
      <c r="C84" s="145"/>
      <c r="D84" s="10"/>
      <c r="AG84" t="s">
        <v>209</v>
      </c>
    </row>
    <row r="85" spans="1:33">
      <c r="D85" s="10"/>
    </row>
    <row r="86" spans="1:33">
      <c r="D86" s="10"/>
    </row>
    <row r="87" spans="1:33">
      <c r="D87" s="10"/>
    </row>
    <row r="88" spans="1:33">
      <c r="D88" s="10"/>
    </row>
    <row r="89" spans="1:33">
      <c r="D89" s="10"/>
    </row>
    <row r="90" spans="1:33">
      <c r="D90" s="10"/>
    </row>
    <row r="91" spans="1:33">
      <c r="D91" s="10"/>
    </row>
    <row r="92" spans="1:33">
      <c r="D92" s="10"/>
    </row>
    <row r="93" spans="1:33">
      <c r="D93" s="10"/>
    </row>
    <row r="94" spans="1:33">
      <c r="D94" s="10"/>
    </row>
    <row r="95" spans="1:33">
      <c r="D95" s="10"/>
    </row>
    <row r="96" spans="1:33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78:G82"/>
    <mergeCell ref="C3:H3"/>
    <mergeCell ref="A1:G1"/>
    <mergeCell ref="C2:G2"/>
    <mergeCell ref="C4:G4"/>
    <mergeCell ref="A77:C7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9957EF249B3F42B142DFC65F92D007" ma:contentTypeVersion="18" ma:contentTypeDescription="Vytvoří nový dokument" ma:contentTypeScope="" ma:versionID="4f6fbc7f05ec6bcc4a801371603f9cfb">
  <xsd:schema xmlns:xsd="http://www.w3.org/2001/XMLSchema" xmlns:xs="http://www.w3.org/2001/XMLSchema" xmlns:p="http://schemas.microsoft.com/office/2006/metadata/properties" xmlns:ns2="4a0b26fa-8bc8-4ce7-9a99-1b263753801d" xmlns:ns3="c951cdbb-7a2b-4b0d-b7b2-df2c84162701" targetNamespace="http://schemas.microsoft.com/office/2006/metadata/properties" ma:root="true" ma:fieldsID="0b88f129ff518a73cd9bc9e3406b43a0" ns2:_="" ns3:_="">
    <xsd:import namespace="4a0b26fa-8bc8-4ce7-9a99-1b263753801d"/>
    <xsd:import namespace="c951cdbb-7a2b-4b0d-b7b2-df2c841627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0b26fa-8bc8-4ce7-9a99-1b26375380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2e5692db-9be6-47f7-9420-f13a4bfe38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51cdbb-7a2b-4b0d-b7b2-df2c8416270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6af0bf5-3a4d-43f0-a134-ded423135078}" ma:internalName="TaxCatchAll" ma:showField="CatchAllData" ma:web="c951cdbb-7a2b-4b0d-b7b2-df2c841627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FD6EDE-EF42-4DDC-8CF9-49F279684E56}"/>
</file>

<file path=customXml/itemProps2.xml><?xml version="1.0" encoding="utf-8"?>
<ds:datastoreItem xmlns:ds="http://schemas.openxmlformats.org/officeDocument/2006/customXml" ds:itemID="{0C88C2CA-4B81-434A-920C-1E62893AD4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</dc:creator>
  <cp:keywords/>
  <dc:description/>
  <cp:lastModifiedBy>Jitka Jandáková</cp:lastModifiedBy>
  <cp:revision/>
  <dcterms:created xsi:type="dcterms:W3CDTF">2009-04-08T07:15:50Z</dcterms:created>
  <dcterms:modified xsi:type="dcterms:W3CDTF">2025-05-02T08:15:25Z</dcterms:modified>
  <cp:category/>
  <cp:contentStatus/>
</cp:coreProperties>
</file>